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14210"/>
</workbook>
</file>

<file path=xl/calcChain.xml><?xml version="1.0" encoding="utf-8"?>
<calcChain xmlns="http://schemas.openxmlformats.org/spreadsheetml/2006/main">
  <c r="H21" i="2"/>
  <c r="H20"/>
  <c r="H33"/>
  <c r="H32"/>
  <c r="H45"/>
  <c r="H44"/>
  <c r="H43"/>
  <c r="H37"/>
  <c r="H36"/>
  <c r="H35"/>
  <c r="H42"/>
  <c r="H41"/>
  <c r="H40"/>
  <c r="H39"/>
  <c r="H38"/>
  <c r="H47"/>
  <c r="H46"/>
  <c r="H49"/>
  <c r="H48"/>
  <c r="H34"/>
  <c r="H60"/>
  <c r="H59"/>
  <c r="H61"/>
  <c r="H62"/>
  <c r="H63"/>
  <c r="H64"/>
  <c r="H58"/>
  <c r="H96"/>
  <c r="H101"/>
  <c r="H94"/>
  <c r="H95"/>
  <c r="H97"/>
  <c r="H98"/>
  <c r="H99"/>
  <c r="H100"/>
  <c r="H93"/>
  <c r="H75"/>
  <c r="H76"/>
  <c r="H77"/>
  <c r="H78"/>
  <c r="H79"/>
  <c r="H80"/>
  <c r="H81"/>
  <c r="H82"/>
  <c r="H83"/>
  <c r="H84"/>
  <c r="H85"/>
  <c r="H74"/>
  <c r="H57"/>
  <c r="H56"/>
  <c r="H66"/>
  <c r="H67"/>
  <c r="H65"/>
  <c r="H69"/>
  <c r="H70"/>
  <c r="H71"/>
  <c r="H72"/>
  <c r="H73"/>
  <c r="H68"/>
  <c r="H87"/>
  <c r="H88"/>
  <c r="H89"/>
  <c r="H90"/>
  <c r="H91"/>
  <c r="H92"/>
  <c r="H86"/>
  <c r="H55"/>
  <c r="H133"/>
  <c r="H132"/>
  <c r="H131"/>
  <c r="H126"/>
  <c r="H127"/>
  <c r="H128"/>
  <c r="H129"/>
  <c r="H130"/>
  <c r="H125"/>
  <c r="H124"/>
  <c r="H123"/>
  <c r="H122"/>
  <c r="H121"/>
  <c r="H119"/>
  <c r="H120"/>
  <c r="H118"/>
  <c r="H117"/>
  <c r="H116"/>
  <c r="H115"/>
  <c r="H114"/>
  <c r="H113"/>
  <c r="H110"/>
  <c r="H109"/>
  <c r="H112"/>
  <c r="H111"/>
  <c r="H108"/>
  <c r="H107"/>
  <c r="H106"/>
  <c r="H105"/>
  <c r="H104"/>
  <c r="H103"/>
  <c r="H102"/>
  <c r="H52"/>
  <c r="H51"/>
  <c r="H54"/>
  <c r="H53"/>
  <c r="H50"/>
  <c r="H31"/>
  <c r="H30"/>
  <c r="H24"/>
  <c r="H23"/>
  <c r="H27"/>
  <c r="H26"/>
  <c r="H29"/>
  <c r="H28"/>
  <c r="H22"/>
  <c r="H19"/>
  <c r="H18"/>
  <c r="H12"/>
  <c r="H13"/>
  <c r="H11"/>
  <c r="H15"/>
  <c r="H14"/>
  <c r="H17"/>
  <c r="H16"/>
  <c r="H10"/>
  <c r="H8"/>
  <c r="H9"/>
  <c r="H7"/>
  <c r="H134"/>
  <c r="G105"/>
  <c r="H104" i="18"/>
  <c r="G104"/>
  <c r="H43" i="5"/>
  <c r="H58"/>
  <c r="H93"/>
  <c r="H74"/>
  <c r="H55"/>
  <c r="H134" i="18"/>
  <c r="G35" i="5"/>
  <c r="I133" i="2"/>
  <c r="G133"/>
  <c r="G132"/>
  <c r="I131"/>
  <c r="G127"/>
  <c r="G126"/>
  <c r="G128"/>
  <c r="G129"/>
  <c r="G130"/>
  <c r="G125"/>
  <c r="I127"/>
  <c r="I128"/>
  <c r="I129"/>
  <c r="I130"/>
  <c r="I126"/>
  <c r="I124"/>
  <c r="G124"/>
  <c r="G123"/>
  <c r="I122"/>
  <c r="I121"/>
  <c r="G122"/>
  <c r="G121"/>
  <c r="G120"/>
  <c r="I120"/>
  <c r="I119"/>
  <c r="I118"/>
  <c r="G119"/>
  <c r="I117"/>
  <c r="G117"/>
  <c r="G116"/>
  <c r="I115"/>
  <c r="I114"/>
  <c r="I113"/>
  <c r="G115"/>
  <c r="G114"/>
  <c r="G113"/>
  <c r="I112"/>
  <c r="I111"/>
  <c r="G112"/>
  <c r="I110"/>
  <c r="I109"/>
  <c r="I108"/>
  <c r="G110"/>
  <c r="G109"/>
  <c r="G111"/>
  <c r="I107"/>
  <c r="I106"/>
  <c r="G107"/>
  <c r="I105"/>
  <c r="G104"/>
  <c r="I103"/>
  <c r="G103"/>
  <c r="G102"/>
  <c r="G95"/>
  <c r="I95"/>
  <c r="G96"/>
  <c r="I96"/>
  <c r="G97"/>
  <c r="I97"/>
  <c r="G98"/>
  <c r="I98"/>
  <c r="G99"/>
  <c r="I99"/>
  <c r="G100"/>
  <c r="I100"/>
  <c r="G101"/>
  <c r="I101"/>
  <c r="I94"/>
  <c r="G94"/>
  <c r="G88"/>
  <c r="I88"/>
  <c r="I87"/>
  <c r="I89"/>
  <c r="I90"/>
  <c r="I91"/>
  <c r="I92"/>
  <c r="I86"/>
  <c r="G89"/>
  <c r="G90"/>
  <c r="G91"/>
  <c r="G92"/>
  <c r="G87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I75"/>
  <c r="G75"/>
  <c r="G70"/>
  <c r="I70"/>
  <c r="G71"/>
  <c r="I71"/>
  <c r="G72"/>
  <c r="I72"/>
  <c r="G73"/>
  <c r="I73"/>
  <c r="I69"/>
  <c r="G69"/>
  <c r="G67"/>
  <c r="G66"/>
  <c r="G65"/>
  <c r="I67"/>
  <c r="I66"/>
  <c r="I65"/>
  <c r="I57"/>
  <c r="I56"/>
  <c r="I59"/>
  <c r="I60"/>
  <c r="I61"/>
  <c r="I62"/>
  <c r="I63"/>
  <c r="I64"/>
  <c r="G60"/>
  <c r="G61"/>
  <c r="G62"/>
  <c r="G63"/>
  <c r="G64"/>
  <c r="G59"/>
  <c r="G57"/>
  <c r="I54"/>
  <c r="I53"/>
  <c r="G54"/>
  <c r="G53"/>
  <c r="I52"/>
  <c r="G52"/>
  <c r="G51"/>
  <c r="I49"/>
  <c r="I48"/>
  <c r="G49"/>
  <c r="I47"/>
  <c r="I46"/>
  <c r="G47"/>
  <c r="G46"/>
  <c r="G45"/>
  <c r="I45"/>
  <c r="I44"/>
  <c r="G44"/>
  <c r="G36"/>
  <c r="G37"/>
  <c r="G39"/>
  <c r="G38"/>
  <c r="G41"/>
  <c r="G42"/>
  <c r="G48"/>
  <c r="I42"/>
  <c r="I41"/>
  <c r="I40"/>
  <c r="I39"/>
  <c r="I38"/>
  <c r="I37"/>
  <c r="I36"/>
  <c r="I33"/>
  <c r="G33"/>
  <c r="G32"/>
  <c r="I31"/>
  <c r="I30"/>
  <c r="G31"/>
  <c r="I29"/>
  <c r="I28"/>
  <c r="G29"/>
  <c r="G28"/>
  <c r="I27"/>
  <c r="I26"/>
  <c r="G27"/>
  <c r="G26"/>
  <c r="G24"/>
  <c r="G23"/>
  <c r="G25"/>
  <c r="H25"/>
  <c r="I25"/>
  <c r="I24"/>
  <c r="I23"/>
  <c r="I22"/>
  <c r="I21"/>
  <c r="G21"/>
  <c r="G20"/>
  <c r="I19"/>
  <c r="I18"/>
  <c r="G19"/>
  <c r="G18"/>
  <c r="I17"/>
  <c r="I16"/>
  <c r="G17"/>
  <c r="I15"/>
  <c r="I14"/>
  <c r="I12"/>
  <c r="I13"/>
  <c r="I11"/>
  <c r="G15"/>
  <c r="G14"/>
  <c r="G12"/>
  <c r="G13"/>
  <c r="G11"/>
  <c r="G16"/>
  <c r="G10"/>
  <c r="G9"/>
  <c r="I9"/>
  <c r="I8"/>
  <c r="I7"/>
  <c r="G8"/>
  <c r="G7"/>
  <c r="I123"/>
  <c r="I102"/>
  <c r="G56"/>
  <c r="I51"/>
  <c r="I50"/>
  <c r="G30"/>
  <c r="I20"/>
  <c r="F11" i="3"/>
  <c r="G11"/>
  <c r="F8"/>
  <c r="G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H10"/>
  <c r="I11"/>
  <c r="H11" i="14"/>
  <c r="I11"/>
  <c r="H11" i="15"/>
  <c r="I11"/>
  <c r="H11" i="16"/>
  <c r="I11"/>
  <c r="I10"/>
  <c r="H11" i="17"/>
  <c r="I11"/>
  <c r="H11" i="18"/>
  <c r="I11"/>
  <c r="H11" i="19"/>
  <c r="H10"/>
  <c r="I11"/>
  <c r="H11" i="20"/>
  <c r="I11"/>
  <c r="H11" i="21"/>
  <c r="I11"/>
  <c r="H11" i="22"/>
  <c r="I11"/>
  <c r="H11" i="23"/>
  <c r="I11"/>
  <c r="H11" i="24"/>
  <c r="I11"/>
  <c r="H11" i="25"/>
  <c r="H10"/>
  <c r="I11"/>
  <c r="H11" i="26"/>
  <c r="I11"/>
  <c r="H11" i="27"/>
  <c r="I11"/>
  <c r="H11" i="28"/>
  <c r="I11"/>
  <c r="H11" i="29"/>
  <c r="H10"/>
  <c r="I11"/>
  <c r="H11" i="30"/>
  <c r="I11"/>
  <c r="H11" i="31"/>
  <c r="I11"/>
  <c r="H11" i="32"/>
  <c r="I11"/>
  <c r="G11" i="5"/>
  <c r="G10"/>
  <c r="G11" i="6"/>
  <c r="G11" i="7"/>
  <c r="G11" i="8"/>
  <c r="G11" i="9"/>
  <c r="G10"/>
  <c r="G11" i="10"/>
  <c r="G11" i="11"/>
  <c r="G11" i="12"/>
  <c r="G11" i="13"/>
  <c r="G10"/>
  <c r="G11" i="14"/>
  <c r="G11" i="15"/>
  <c r="G11" i="16"/>
  <c r="G11" i="17"/>
  <c r="G11" i="18"/>
  <c r="G11" i="19"/>
  <c r="G11" i="20"/>
  <c r="G11" i="21"/>
  <c r="G11" i="22"/>
  <c r="G11" i="23"/>
  <c r="G11" i="24"/>
  <c r="G11" i="25"/>
  <c r="G10"/>
  <c r="G11" i="26"/>
  <c r="G11" i="27"/>
  <c r="G11" i="28"/>
  <c r="G11" i="29"/>
  <c r="G10"/>
  <c r="G11" i="30"/>
  <c r="G11" i="31"/>
  <c r="G11" i="32"/>
  <c r="G10"/>
  <c r="I14" i="5"/>
  <c r="I10"/>
  <c r="H14"/>
  <c r="G14"/>
  <c r="I14" i="6"/>
  <c r="H14"/>
  <c r="H10"/>
  <c r="G14"/>
  <c r="I14" i="7"/>
  <c r="H14"/>
  <c r="G14"/>
  <c r="G10"/>
  <c r="I14" i="8"/>
  <c r="H14"/>
  <c r="G14"/>
  <c r="I14" i="9"/>
  <c r="I10"/>
  <c r="H14"/>
  <c r="G14"/>
  <c r="I14" i="10"/>
  <c r="H14"/>
  <c r="H10"/>
  <c r="G14"/>
  <c r="I14" i="11"/>
  <c r="H14"/>
  <c r="G14"/>
  <c r="I14" i="12"/>
  <c r="H14"/>
  <c r="G14"/>
  <c r="I14" i="13"/>
  <c r="H14"/>
  <c r="G14"/>
  <c r="I14" i="14"/>
  <c r="H14"/>
  <c r="G14"/>
  <c r="I14" i="15"/>
  <c r="H14"/>
  <c r="G14"/>
  <c r="I14" i="16"/>
  <c r="H14"/>
  <c r="G14"/>
  <c r="I14" i="17"/>
  <c r="H14"/>
  <c r="G14"/>
  <c r="I14" i="18"/>
  <c r="I10"/>
  <c r="H14"/>
  <c r="G14"/>
  <c r="I14" i="19"/>
  <c r="H14"/>
  <c r="G14"/>
  <c r="I14" i="20"/>
  <c r="H14"/>
  <c r="G14"/>
  <c r="G10"/>
  <c r="I14" i="21"/>
  <c r="H14"/>
  <c r="G14"/>
  <c r="I14" i="22"/>
  <c r="H14"/>
  <c r="G14"/>
  <c r="I14" i="23"/>
  <c r="H14"/>
  <c r="G14"/>
  <c r="G10"/>
  <c r="I14" i="24"/>
  <c r="H14"/>
  <c r="G14"/>
  <c r="I14" i="25"/>
  <c r="H14"/>
  <c r="G14"/>
  <c r="I14" i="26"/>
  <c r="H14"/>
  <c r="G14"/>
  <c r="I14" i="27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G16"/>
  <c r="I16" i="8"/>
  <c r="H16"/>
  <c r="G16"/>
  <c r="I16" i="9"/>
  <c r="H16"/>
  <c r="G16"/>
  <c r="I16" i="10"/>
  <c r="H16"/>
  <c r="G16"/>
  <c r="G10"/>
  <c r="I16" i="11"/>
  <c r="H16"/>
  <c r="G16"/>
  <c r="I16" i="12"/>
  <c r="H16"/>
  <c r="G16"/>
  <c r="I16" i="13"/>
  <c r="H16"/>
  <c r="G16"/>
  <c r="I16" i="14"/>
  <c r="H16"/>
  <c r="G16"/>
  <c r="I16" i="15"/>
  <c r="H16"/>
  <c r="H10"/>
  <c r="G16"/>
  <c r="I16" i="16"/>
  <c r="H16"/>
  <c r="G16"/>
  <c r="I16" i="17"/>
  <c r="H16"/>
  <c r="G16"/>
  <c r="G10"/>
  <c r="I16" i="18"/>
  <c r="H16"/>
  <c r="G16"/>
  <c r="I16" i="19"/>
  <c r="I10"/>
  <c r="H16"/>
  <c r="G16"/>
  <c r="G10"/>
  <c r="I16" i="20"/>
  <c r="I10"/>
  <c r="H16"/>
  <c r="G16"/>
  <c r="I16" i="21"/>
  <c r="I10"/>
  <c r="H16"/>
  <c r="G16"/>
  <c r="I16" i="22"/>
  <c r="I10"/>
  <c r="H16"/>
  <c r="G16"/>
  <c r="I16" i="23"/>
  <c r="H16"/>
  <c r="G16"/>
  <c r="I16" i="24"/>
  <c r="H16"/>
  <c r="G16"/>
  <c r="I16" i="25"/>
  <c r="H16"/>
  <c r="G16"/>
  <c r="I16" i="26"/>
  <c r="H16"/>
  <c r="H10"/>
  <c r="G16"/>
  <c r="I16" i="27"/>
  <c r="H16"/>
  <c r="G16"/>
  <c r="I16" i="28"/>
  <c r="H16"/>
  <c r="G16"/>
  <c r="I16" i="29"/>
  <c r="I10"/>
  <c r="H16"/>
  <c r="G16"/>
  <c r="I16" i="30"/>
  <c r="I10"/>
  <c r="H16"/>
  <c r="G16"/>
  <c r="I16" i="31"/>
  <c r="H16"/>
  <c r="H10"/>
  <c r="G16"/>
  <c r="I16" i="32"/>
  <c r="I10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I22"/>
  <c r="H23"/>
  <c r="G23"/>
  <c r="I23" i="7"/>
  <c r="H23"/>
  <c r="H22"/>
  <c r="G23"/>
  <c r="I23" i="8"/>
  <c r="H23"/>
  <c r="G23"/>
  <c r="I23" i="9"/>
  <c r="H23"/>
  <c r="G23"/>
  <c r="I23" i="10"/>
  <c r="H23"/>
  <c r="G23"/>
  <c r="I23" i="11"/>
  <c r="H23"/>
  <c r="H22"/>
  <c r="G23"/>
  <c r="I23" i="12"/>
  <c r="H23"/>
  <c r="G23"/>
  <c r="I23" i="13"/>
  <c r="H23"/>
  <c r="G23"/>
  <c r="I23" i="14"/>
  <c r="I22"/>
  <c r="H23"/>
  <c r="G23"/>
  <c r="I23" i="15"/>
  <c r="H23"/>
  <c r="G23"/>
  <c r="I23" i="16"/>
  <c r="H23"/>
  <c r="G23"/>
  <c r="I23" i="17"/>
  <c r="H23"/>
  <c r="G23"/>
  <c r="I23" i="18"/>
  <c r="I22"/>
  <c r="H23"/>
  <c r="G23"/>
  <c r="I23" i="19"/>
  <c r="H23"/>
  <c r="G23"/>
  <c r="I23" i="20"/>
  <c r="H23"/>
  <c r="G23"/>
  <c r="G22"/>
  <c r="I23" i="21"/>
  <c r="H23"/>
  <c r="G23"/>
  <c r="I23" i="22"/>
  <c r="H23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G23"/>
  <c r="I23" i="31"/>
  <c r="I22"/>
  <c r="H23"/>
  <c r="G23"/>
  <c r="I23" i="32"/>
  <c r="H23"/>
  <c r="H22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I22"/>
  <c r="H26"/>
  <c r="G26"/>
  <c r="I26" i="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H22"/>
  <c r="G26"/>
  <c r="I26" i="32"/>
  <c r="H26"/>
  <c r="G26"/>
  <c r="I28" i="5"/>
  <c r="H28"/>
  <c r="G28"/>
  <c r="I28" i="6"/>
  <c r="H28"/>
  <c r="G28"/>
  <c r="I28" i="7"/>
  <c r="H28"/>
  <c r="G28"/>
  <c r="G22"/>
  <c r="I28" i="8"/>
  <c r="H28"/>
  <c r="G28"/>
  <c r="I28" i="9"/>
  <c r="H28"/>
  <c r="G28"/>
  <c r="I28" i="10"/>
  <c r="H28"/>
  <c r="G28"/>
  <c r="I28" i="11"/>
  <c r="H28"/>
  <c r="G28"/>
  <c r="I28" i="12"/>
  <c r="H28"/>
  <c r="G28"/>
  <c r="I28" i="13"/>
  <c r="H28"/>
  <c r="G28"/>
  <c r="G22"/>
  <c r="I28" i="14"/>
  <c r="H28"/>
  <c r="H22"/>
  <c r="G28"/>
  <c r="I28" i="15"/>
  <c r="H28"/>
  <c r="G28"/>
  <c r="I28" i="16"/>
  <c r="H28"/>
  <c r="G28"/>
  <c r="I28" i="17"/>
  <c r="I22"/>
  <c r="H28"/>
  <c r="G28"/>
  <c r="G22"/>
  <c r="I28" i="18"/>
  <c r="H28"/>
  <c r="G28"/>
  <c r="I28" i="19"/>
  <c r="H28"/>
  <c r="G28"/>
  <c r="I28" i="20"/>
  <c r="H28"/>
  <c r="G28"/>
  <c r="I28" i="21"/>
  <c r="H28"/>
  <c r="G28"/>
  <c r="I28" i="22"/>
  <c r="I22"/>
  <c r="H28"/>
  <c r="G28"/>
  <c r="I28" i="23"/>
  <c r="H28"/>
  <c r="G28"/>
  <c r="I28" i="24"/>
  <c r="H28"/>
  <c r="G28"/>
  <c r="I28" i="25"/>
  <c r="H28"/>
  <c r="G28"/>
  <c r="I28" i="26"/>
  <c r="H28"/>
  <c r="H22"/>
  <c r="G28"/>
  <c r="I28" i="27"/>
  <c r="H28"/>
  <c r="G28"/>
  <c r="I28" i="28"/>
  <c r="H28"/>
  <c r="G28"/>
  <c r="I28" i="29"/>
  <c r="H28"/>
  <c r="G28"/>
  <c r="I28" i="30"/>
  <c r="H28"/>
  <c r="H22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H35" i="8"/>
  <c r="I35"/>
  <c r="H35" i="9"/>
  <c r="I35"/>
  <c r="H35" i="10"/>
  <c r="I35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H34"/>
  <c r="I35"/>
  <c r="H35" i="21"/>
  <c r="I35"/>
  <c r="H35" i="22"/>
  <c r="I35"/>
  <c r="H35" i="23"/>
  <c r="I35"/>
  <c r="H35" i="24"/>
  <c r="I35"/>
  <c r="H35" i="25"/>
  <c r="I35"/>
  <c r="H35" i="26"/>
  <c r="H34"/>
  <c r="I35"/>
  <c r="H35" i="27"/>
  <c r="I35"/>
  <c r="H35" i="28"/>
  <c r="I35"/>
  <c r="H35" i="29"/>
  <c r="I35"/>
  <c r="H35" i="30"/>
  <c r="I35"/>
  <c r="H35" i="31"/>
  <c r="I35"/>
  <c r="H35" i="32"/>
  <c r="I3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I34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I43" i="5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I34"/>
  <c r="H46" i="10"/>
  <c r="I46"/>
  <c r="H46" i="11"/>
  <c r="I46"/>
  <c r="I34"/>
  <c r="H46" i="12"/>
  <c r="I46"/>
  <c r="H46" i="13"/>
  <c r="I46"/>
  <c r="H46" i="14"/>
  <c r="I46"/>
  <c r="H46" i="15"/>
  <c r="I46"/>
  <c r="H46" i="16"/>
  <c r="I46"/>
  <c r="H46" i="17"/>
  <c r="I46"/>
  <c r="H46" i="18"/>
  <c r="I46"/>
  <c r="H46" i="19"/>
  <c r="I46"/>
  <c r="I34"/>
  <c r="H46" i="20"/>
  <c r="I46"/>
  <c r="H46" i="21"/>
  <c r="H34"/>
  <c r="I46"/>
  <c r="H46" i="22"/>
  <c r="I46"/>
  <c r="H46" i="23"/>
  <c r="I46"/>
  <c r="H46" i="24"/>
  <c r="I46"/>
  <c r="H46" i="25"/>
  <c r="I46"/>
  <c r="H46" i="26"/>
  <c r="I46"/>
  <c r="I34"/>
  <c r="H46" i="27"/>
  <c r="I46"/>
  <c r="H46" i="28"/>
  <c r="I46"/>
  <c r="H46" i="29"/>
  <c r="I46"/>
  <c r="I34"/>
  <c r="H46" i="30"/>
  <c r="I46"/>
  <c r="H46" i="31"/>
  <c r="I46"/>
  <c r="H46" i="32"/>
  <c r="H34"/>
  <c r="I46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34"/>
  <c r="G46" i="19"/>
  <c r="G46" i="20"/>
  <c r="G46" i="21"/>
  <c r="G46" i="22"/>
  <c r="G46" i="23"/>
  <c r="G46" i="24"/>
  <c r="G46" i="25"/>
  <c r="G46" i="26"/>
  <c r="G46" i="27"/>
  <c r="G46" i="28"/>
  <c r="G46" i="29"/>
  <c r="G46" i="30"/>
  <c r="G34"/>
  <c r="G46" i="31"/>
  <c r="G46" i="32"/>
  <c r="G48" i="5"/>
  <c r="G48" i="6"/>
  <c r="G48" i="7"/>
  <c r="G48" i="8"/>
  <c r="G34"/>
  <c r="G48" i="9"/>
  <c r="G48" i="10"/>
  <c r="G48" i="11"/>
  <c r="G48" i="12"/>
  <c r="G48" i="13"/>
  <c r="G48" i="14"/>
  <c r="G48" i="15"/>
  <c r="G48" i="16"/>
  <c r="G48" i="17"/>
  <c r="G34"/>
  <c r="G48" i="18"/>
  <c r="G48" i="19"/>
  <c r="G48" i="20"/>
  <c r="G48" i="21"/>
  <c r="G48" i="22"/>
  <c r="G48" i="23"/>
  <c r="G48" i="24"/>
  <c r="G48" i="25"/>
  <c r="G48" i="26"/>
  <c r="G48" i="27"/>
  <c r="G48" i="28"/>
  <c r="G34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H50"/>
  <c r="G53"/>
  <c r="I53" i="11"/>
  <c r="H53"/>
  <c r="G53"/>
  <c r="G50"/>
  <c r="I53" i="12"/>
  <c r="H53"/>
  <c r="G53"/>
  <c r="G50"/>
  <c r="I53" i="13"/>
  <c r="I50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H50"/>
  <c r="G53"/>
  <c r="I53" i="20"/>
  <c r="H53"/>
  <c r="G53"/>
  <c r="I53" i="21"/>
  <c r="H53"/>
  <c r="G53"/>
  <c r="I53" i="22"/>
  <c r="H53"/>
  <c r="H50"/>
  <c r="G53"/>
  <c r="I53" i="23"/>
  <c r="H53"/>
  <c r="H50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G50"/>
  <c r="I53" i="29"/>
  <c r="H53"/>
  <c r="G53"/>
  <c r="I53" i="30"/>
  <c r="H53"/>
  <c r="G53"/>
  <c r="I53" i="31"/>
  <c r="H53"/>
  <c r="H50"/>
  <c r="G53"/>
  <c r="I53" i="32"/>
  <c r="H53"/>
  <c r="G53"/>
  <c r="H51" i="5"/>
  <c r="H50"/>
  <c r="I51"/>
  <c r="H51" i="6"/>
  <c r="I51"/>
  <c r="I50"/>
  <c r="H51" i="7"/>
  <c r="I51"/>
  <c r="H51" i="8"/>
  <c r="I51"/>
  <c r="I50"/>
  <c r="H51" i="9"/>
  <c r="H50"/>
  <c r="I51"/>
  <c r="H51" i="10"/>
  <c r="I51"/>
  <c r="H51" i="11"/>
  <c r="I51"/>
  <c r="I50"/>
  <c r="H51" i="12"/>
  <c r="H50"/>
  <c r="I51"/>
  <c r="I50"/>
  <c r="H51" i="13"/>
  <c r="H50"/>
  <c r="I51"/>
  <c r="H51" i="14"/>
  <c r="H50"/>
  <c r="I51"/>
  <c r="H51" i="15"/>
  <c r="I51"/>
  <c r="I50"/>
  <c r="H51" i="16"/>
  <c r="H50"/>
  <c r="I51"/>
  <c r="I50"/>
  <c r="H51" i="17"/>
  <c r="H50"/>
  <c r="I51"/>
  <c r="H51" i="18"/>
  <c r="I51"/>
  <c r="H51" i="19"/>
  <c r="I51"/>
  <c r="I50"/>
  <c r="H51" i="20"/>
  <c r="H50"/>
  <c r="I51"/>
  <c r="H51" i="21"/>
  <c r="H50"/>
  <c r="I51"/>
  <c r="H51" i="22"/>
  <c r="I51"/>
  <c r="H51" i="23"/>
  <c r="I51"/>
  <c r="I50"/>
  <c r="H51" i="24"/>
  <c r="H50"/>
  <c r="I51"/>
  <c r="I50"/>
  <c r="H51" i="25"/>
  <c r="H50"/>
  <c r="I51"/>
  <c r="I50"/>
  <c r="H51" i="26"/>
  <c r="I51"/>
  <c r="H51" i="27"/>
  <c r="H50"/>
  <c r="I51"/>
  <c r="I50"/>
  <c r="H51" i="28"/>
  <c r="H50"/>
  <c r="I51"/>
  <c r="I50"/>
  <c r="H51" i="29"/>
  <c r="H50"/>
  <c r="I51"/>
  <c r="H51" i="30"/>
  <c r="I51"/>
  <c r="H51" i="31"/>
  <c r="I51"/>
  <c r="I50"/>
  <c r="H51" i="32"/>
  <c r="H50"/>
  <c r="I51"/>
  <c r="I50"/>
  <c r="G51" i="5"/>
  <c r="G51" i="6"/>
  <c r="G50"/>
  <c r="G51" i="7"/>
  <c r="G51" i="8"/>
  <c r="G51" i="9"/>
  <c r="G50"/>
  <c r="G51" i="10"/>
  <c r="G51" i="11"/>
  <c r="G51" i="12"/>
  <c r="G51" i="13"/>
  <c r="G50"/>
  <c r="G51" i="14"/>
  <c r="G51" i="15"/>
  <c r="G51" i="16"/>
  <c r="G51" i="17"/>
  <c r="G50"/>
  <c r="G51" i="18"/>
  <c r="G50"/>
  <c r="G51" i="19"/>
  <c r="G51" i="20"/>
  <c r="G50"/>
  <c r="G51" i="21"/>
  <c r="G50"/>
  <c r="G51" i="22"/>
  <c r="G50"/>
  <c r="G51" i="23"/>
  <c r="G50"/>
  <c r="G51" i="24"/>
  <c r="G51" i="25"/>
  <c r="G50"/>
  <c r="G51" i="26"/>
  <c r="G51" i="27"/>
  <c r="G51" i="28"/>
  <c r="G51" i="29"/>
  <c r="G51" i="30"/>
  <c r="G50"/>
  <c r="G51" i="31"/>
  <c r="G51" i="32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I56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I58" i="5"/>
  <c r="H58" i="6"/>
  <c r="I58"/>
  <c r="H58" i="7"/>
  <c r="I58"/>
  <c r="H58" i="8"/>
  <c r="I58"/>
  <c r="H58" i="9"/>
  <c r="I58"/>
  <c r="H58" i="10"/>
  <c r="I58"/>
  <c r="H58" i="11"/>
  <c r="I58"/>
  <c r="H58" i="12"/>
  <c r="H74"/>
  <c r="H93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68"/>
  <c r="G74"/>
  <c r="G93"/>
  <c r="G58" i="6"/>
  <c r="G58" i="7"/>
  <c r="G58" i="8"/>
  <c r="G58" i="9"/>
  <c r="G58" i="10"/>
  <c r="G58" i="11"/>
  <c r="G58" i="12"/>
  <c r="G58" i="13"/>
  <c r="G55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I55"/>
  <c r="H68" i="21"/>
  <c r="I68"/>
  <c r="H68" i="22"/>
  <c r="I68"/>
  <c r="I55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I74" i="5"/>
  <c r="H74" i="6"/>
  <c r="I74"/>
  <c r="H74" i="7"/>
  <c r="I74"/>
  <c r="H74" i="8"/>
  <c r="I74"/>
  <c r="H74" i="9"/>
  <c r="I74"/>
  <c r="H74" i="10"/>
  <c r="I74"/>
  <c r="H74" i="11"/>
  <c r="I74"/>
  <c r="I74" i="12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H55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I55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I93"/>
  <c r="H93" i="8"/>
  <c r="I93"/>
  <c r="H93" i="9"/>
  <c r="I93"/>
  <c r="H93" i="10"/>
  <c r="I93"/>
  <c r="I55"/>
  <c r="H93" i="11"/>
  <c r="I93"/>
  <c r="I93" i="12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H55"/>
  <c r="I93"/>
  <c r="H93" i="28"/>
  <c r="I93"/>
  <c r="H93" i="29"/>
  <c r="I93"/>
  <c r="H93" i="30"/>
  <c r="I93"/>
  <c r="H93" i="31"/>
  <c r="I93"/>
  <c r="H93" i="32"/>
  <c r="I93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G106" i="2"/>
  <c r="I109" i="5"/>
  <c r="H109"/>
  <c r="G109"/>
  <c r="I109" i="6"/>
  <c r="H109"/>
  <c r="G109"/>
  <c r="I109" i="7"/>
  <c r="H109"/>
  <c r="G109"/>
  <c r="I109" i="8"/>
  <c r="H109"/>
  <c r="G109"/>
  <c r="I109" i="9"/>
  <c r="H109"/>
  <c r="H108"/>
  <c r="G109"/>
  <c r="I109" i="10"/>
  <c r="H109"/>
  <c r="G109"/>
  <c r="I109" i="11"/>
  <c r="H109"/>
  <c r="G109"/>
  <c r="I109" i="12"/>
  <c r="H109"/>
  <c r="G109"/>
  <c r="I109" i="13"/>
  <c r="H109"/>
  <c r="H108"/>
  <c r="G109"/>
  <c r="I109" i="14"/>
  <c r="H109"/>
  <c r="G109"/>
  <c r="G108"/>
  <c r="I109" i="15"/>
  <c r="H109"/>
  <c r="G109"/>
  <c r="I109" i="16"/>
  <c r="I108"/>
  <c r="H109"/>
  <c r="G109"/>
  <c r="I109" i="17"/>
  <c r="H109"/>
  <c r="H108"/>
  <c r="G109"/>
  <c r="I109" i="18"/>
  <c r="H109"/>
  <c r="G109"/>
  <c r="I109" i="19"/>
  <c r="H109"/>
  <c r="G109"/>
  <c r="I109" i="20"/>
  <c r="I108"/>
  <c r="H109"/>
  <c r="G109"/>
  <c r="I109" i="21"/>
  <c r="I108"/>
  <c r="H109"/>
  <c r="G109"/>
  <c r="I109" i="22"/>
  <c r="H109"/>
  <c r="H108"/>
  <c r="G109"/>
  <c r="I109" i="23"/>
  <c r="H109"/>
  <c r="G109"/>
  <c r="G108"/>
  <c r="I109" i="24"/>
  <c r="H109"/>
  <c r="G109"/>
  <c r="G108"/>
  <c r="I109" i="25"/>
  <c r="H109"/>
  <c r="G109"/>
  <c r="I109" i="26"/>
  <c r="H109"/>
  <c r="H108"/>
  <c r="G109"/>
  <c r="I109" i="27"/>
  <c r="H109"/>
  <c r="H108"/>
  <c r="G109"/>
  <c r="I109" i="28"/>
  <c r="H109"/>
  <c r="G109"/>
  <c r="I109" i="29"/>
  <c r="H109"/>
  <c r="G109"/>
  <c r="I109" i="30"/>
  <c r="H109"/>
  <c r="G109"/>
  <c r="I109" i="31"/>
  <c r="H109"/>
  <c r="G109"/>
  <c r="I109" i="32"/>
  <c r="H109"/>
  <c r="G109"/>
  <c r="H111" i="5"/>
  <c r="H108"/>
  <c r="I111"/>
  <c r="H111" i="6"/>
  <c r="H108"/>
  <c r="I111"/>
  <c r="H111" i="7"/>
  <c r="H108"/>
  <c r="I111"/>
  <c r="H111" i="8"/>
  <c r="H108"/>
  <c r="I111"/>
  <c r="H111" i="9"/>
  <c r="I111"/>
  <c r="I108"/>
  <c r="H111" i="10"/>
  <c r="H108"/>
  <c r="I111"/>
  <c r="H111" i="11"/>
  <c r="I111"/>
  <c r="H111" i="12"/>
  <c r="I111"/>
  <c r="H111" i="13"/>
  <c r="I111"/>
  <c r="H111" i="14"/>
  <c r="I111"/>
  <c r="H111" i="15"/>
  <c r="I111"/>
  <c r="H111" i="16"/>
  <c r="I111"/>
  <c r="H111" i="17"/>
  <c r="I111"/>
  <c r="H111" i="18"/>
  <c r="H108"/>
  <c r="I111"/>
  <c r="H111" i="19"/>
  <c r="I111"/>
  <c r="H111" i="20"/>
  <c r="I111"/>
  <c r="H111" i="21"/>
  <c r="H108"/>
  <c r="I111"/>
  <c r="H111" i="22"/>
  <c r="I111"/>
  <c r="I108"/>
  <c r="H111" i="23"/>
  <c r="I111"/>
  <c r="I108"/>
  <c r="H111" i="24"/>
  <c r="I111"/>
  <c r="H111" i="25"/>
  <c r="I111"/>
  <c r="I108"/>
  <c r="H111" i="26"/>
  <c r="I111"/>
  <c r="H111" i="27"/>
  <c r="I111"/>
  <c r="I108"/>
  <c r="H111" i="28"/>
  <c r="H108"/>
  <c r="I111"/>
  <c r="H111" i="29"/>
  <c r="I111"/>
  <c r="H111" i="30"/>
  <c r="I111"/>
  <c r="H111" i="31"/>
  <c r="I111"/>
  <c r="H111" i="32"/>
  <c r="I111"/>
  <c r="I108"/>
  <c r="G111" i="5"/>
  <c r="G111" i="6"/>
  <c r="G111" i="7"/>
  <c r="G108"/>
  <c r="G111" i="8"/>
  <c r="G108"/>
  <c r="G111" i="9"/>
  <c r="G111" i="10"/>
  <c r="G108"/>
  <c r="G111" i="11"/>
  <c r="G108"/>
  <c r="G111" i="12"/>
  <c r="G111" i="13"/>
  <c r="G108"/>
  <c r="G111" i="14"/>
  <c r="G111" i="15"/>
  <c r="G108"/>
  <c r="G111" i="16"/>
  <c r="G111" i="17"/>
  <c r="G108"/>
  <c r="G111" i="18"/>
  <c r="G111" i="19"/>
  <c r="G111" i="20"/>
  <c r="G108"/>
  <c r="G111" i="21"/>
  <c r="G111" i="22"/>
  <c r="G108"/>
  <c r="G111" i="23"/>
  <c r="G111" i="24"/>
  <c r="G111" i="25"/>
  <c r="G108"/>
  <c r="G111" i="26"/>
  <c r="G108"/>
  <c r="G111" i="27"/>
  <c r="G108"/>
  <c r="G111" i="2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/>
  <c r="G112"/>
  <c r="G110"/>
  <c r="G108"/>
  <c r="G99"/>
  <c r="G92"/>
  <c r="G80"/>
  <c r="G74"/>
  <c r="G71"/>
  <c r="G64"/>
  <c r="G62"/>
  <c r="G59"/>
  <c r="G57"/>
  <c r="G56"/>
  <c r="G49"/>
  <c r="G54"/>
  <c r="G52"/>
  <c r="G44"/>
  <c r="G40"/>
  <c r="G46"/>
  <c r="G41"/>
  <c r="G38"/>
  <c r="G34"/>
  <c r="G32"/>
  <c r="G29"/>
  <c r="G28"/>
  <c r="G26"/>
  <c r="G24"/>
  <c r="G22"/>
  <c r="G20"/>
  <c r="G17"/>
  <c r="G16"/>
  <c r="G13"/>
  <c r="C34" i="4"/>
  <c r="C45"/>
  <c r="D35"/>
  <c r="D34"/>
  <c r="D14"/>
  <c r="D45"/>
  <c r="D8" i="3"/>
  <c r="D18"/>
  <c r="E8"/>
  <c r="E6"/>
  <c r="D11"/>
  <c r="E11"/>
  <c r="G55" i="18"/>
  <c r="I10" i="24"/>
  <c r="H55" i="26"/>
  <c r="I22" i="11"/>
  <c r="I22" i="7"/>
  <c r="G10" i="28"/>
  <c r="G10" i="12"/>
  <c r="I10" i="17"/>
  <c r="I22" i="30"/>
  <c r="I22" i="26"/>
  <c r="I10" i="28"/>
  <c r="H55" i="20"/>
  <c r="H108" i="32"/>
  <c r="G22" i="9"/>
  <c r="H108" i="23"/>
  <c r="H50" i="8"/>
  <c r="G58" i="2"/>
  <c r="G86"/>
  <c r="I108" i="30"/>
  <c r="I108" i="7"/>
  <c r="H34" i="8"/>
  <c r="H34" i="18"/>
  <c r="H34" i="5"/>
  <c r="I108" i="14"/>
  <c r="H55" i="9"/>
  <c r="H22" i="10"/>
  <c r="H108" i="25"/>
  <c r="H55" i="30"/>
  <c r="I55" i="18"/>
  <c r="G50" i="29"/>
  <c r="I22" i="15"/>
  <c r="I55" i="13"/>
  <c r="I34" i="28"/>
  <c r="H22" i="12"/>
  <c r="H10" i="7"/>
  <c r="G22" i="5"/>
  <c r="H55" i="22"/>
  <c r="I22" i="8"/>
  <c r="I22" i="20"/>
  <c r="G55" i="7"/>
  <c r="H10" i="16"/>
  <c r="I125" i="2"/>
  <c r="H108" i="29"/>
  <c r="H108" i="24"/>
  <c r="I55" i="28"/>
  <c r="H50" i="11"/>
  <c r="I50" i="7"/>
  <c r="H34" i="6"/>
  <c r="G34" i="7"/>
  <c r="H22" i="21"/>
  <c r="H55" i="6"/>
  <c r="H34" i="27"/>
  <c r="H34" i="16"/>
  <c r="I10" i="14"/>
  <c r="G34" i="25"/>
  <c r="G10" i="18"/>
  <c r="H10"/>
  <c r="H55" i="31"/>
  <c r="G55" i="20"/>
  <c r="G34" i="16"/>
  <c r="H10" i="8"/>
  <c r="G50" i="14"/>
  <c r="H34" i="25"/>
  <c r="G10" i="16"/>
  <c r="G55" i="30"/>
  <c r="G55" i="23"/>
  <c r="G55" i="10"/>
  <c r="I55" i="21"/>
  <c r="I34" i="7"/>
  <c r="I34" i="27"/>
  <c r="I22" i="29"/>
  <c r="G22" i="23"/>
  <c r="G55" i="29"/>
  <c r="G55" i="6"/>
  <c r="H55" i="16"/>
  <c r="I34" i="20"/>
  <c r="I34" i="21"/>
  <c r="I108" i="29"/>
  <c r="I108" i="24"/>
  <c r="H108" i="12"/>
  <c r="I55" i="25"/>
  <c r="G50" i="7"/>
  <c r="I50" i="20"/>
  <c r="H34" i="24"/>
  <c r="H34" i="14"/>
  <c r="I34" i="10"/>
  <c r="I22" i="32"/>
  <c r="G22" i="29"/>
  <c r="G22" i="22"/>
  <c r="G10" i="30"/>
  <c r="I10" i="13"/>
  <c r="H108" i="31"/>
  <c r="G34" i="27"/>
  <c r="G34" i="19"/>
  <c r="H22" i="27"/>
  <c r="H22" i="13"/>
  <c r="I108" i="31"/>
  <c r="H55" i="18"/>
  <c r="I55" i="7"/>
  <c r="G50" i="5"/>
  <c r="G34" i="31"/>
  <c r="I34" i="5"/>
  <c r="G10" i="8"/>
  <c r="I10" i="12"/>
  <c r="G18" i="3"/>
  <c r="H34" i="22"/>
  <c r="H22" i="16"/>
  <c r="G108" i="28"/>
  <c r="G34" i="11"/>
  <c r="G55" i="25"/>
  <c r="H55" i="28"/>
  <c r="G34" i="15"/>
  <c r="G22" i="26"/>
  <c r="H22" i="24"/>
  <c r="G22" i="12"/>
  <c r="G10" i="21"/>
  <c r="H10" i="20"/>
  <c r="G55" i="17"/>
  <c r="I55" i="6"/>
  <c r="G22" i="21"/>
  <c r="I10" i="15"/>
  <c r="I50" i="18"/>
  <c r="I34" i="22"/>
  <c r="H34" i="15"/>
  <c r="H34" i="7"/>
  <c r="I22" i="12"/>
  <c r="I10" i="26"/>
  <c r="H10" i="11"/>
  <c r="H55" i="7"/>
  <c r="G50" i="26"/>
  <c r="H34" i="12"/>
  <c r="H34" i="9"/>
  <c r="G22" i="24"/>
  <c r="H22" i="5"/>
  <c r="I55" i="8"/>
  <c r="G55" i="32"/>
  <c r="G50" i="10"/>
  <c r="I34" i="17"/>
  <c r="I34" i="13"/>
  <c r="I34" i="25"/>
  <c r="I22" i="28"/>
  <c r="H22" i="18"/>
  <c r="H22" i="6"/>
  <c r="G10" i="15"/>
  <c r="H10" i="28"/>
  <c r="H55" i="12"/>
  <c r="G55"/>
  <c r="D6" i="3"/>
  <c r="F18"/>
  <c r="G50" i="2"/>
  <c r="G93"/>
  <c r="G55" i="5"/>
  <c r="G74" i="2"/>
  <c r="G43"/>
  <c r="G34" i="5"/>
  <c r="G134" i="26"/>
  <c r="H134" i="12"/>
  <c r="G134" i="15"/>
  <c r="G108" i="18"/>
  <c r="G108" i="6"/>
  <c r="G134"/>
  <c r="H10" i="21"/>
  <c r="I134" i="32"/>
  <c r="I134" i="6"/>
  <c r="I50" i="17"/>
  <c r="H22" i="19"/>
  <c r="I22" i="10"/>
  <c r="G61" i="1"/>
  <c r="G134" i="17"/>
  <c r="H134" i="8"/>
  <c r="H55" i="23"/>
  <c r="G50" i="27"/>
  <c r="G134"/>
  <c r="I134" i="20"/>
  <c r="I134" i="14"/>
  <c r="G134" i="32"/>
  <c r="H134" i="28"/>
  <c r="G108" i="29"/>
  <c r="G10" i="26"/>
  <c r="I74" i="2"/>
  <c r="I93"/>
  <c r="H134" i="23"/>
  <c r="H134" i="9"/>
  <c r="I108" i="26"/>
  <c r="I108" i="12"/>
  <c r="I134"/>
  <c r="I108" i="8"/>
  <c r="I134"/>
  <c r="G108" i="31"/>
  <c r="G134"/>
  <c r="H108" i="30"/>
  <c r="I108" i="19"/>
  <c r="I134"/>
  <c r="H108" i="16"/>
  <c r="H134"/>
  <c r="I108" i="15"/>
  <c r="I108" i="11"/>
  <c r="G108" i="9"/>
  <c r="G134"/>
  <c r="G108" i="5"/>
  <c r="G55" i="31"/>
  <c r="I55" i="23"/>
  <c r="I55" i="17"/>
  <c r="H55" i="32"/>
  <c r="H134"/>
  <c r="G55" i="19"/>
  <c r="H55" i="10"/>
  <c r="G55" i="11"/>
  <c r="G134"/>
  <c r="G55" i="24"/>
  <c r="G134"/>
  <c r="I55" i="32"/>
  <c r="I55" i="24"/>
  <c r="I55" i="14"/>
  <c r="I55" i="12"/>
  <c r="G50" i="32"/>
  <c r="G50" i="15"/>
  <c r="H50" i="30"/>
  <c r="H50" i="26"/>
  <c r="H134"/>
  <c r="I50" i="14"/>
  <c r="H34" i="19"/>
  <c r="G34" i="21"/>
  <c r="G34" i="13"/>
  <c r="H34" i="29"/>
  <c r="I34" i="31"/>
  <c r="I34" i="23"/>
  <c r="I134"/>
  <c r="G34"/>
  <c r="G134"/>
  <c r="I34" i="15"/>
  <c r="H22" i="25"/>
  <c r="I22" i="24"/>
  <c r="I22" i="16"/>
  <c r="G22" i="30"/>
  <c r="G134"/>
  <c r="H22" i="29"/>
  <c r="H10" i="32"/>
  <c r="I10" i="23"/>
  <c r="G40" i="2"/>
  <c r="I134" i="29"/>
  <c r="I134" i="17"/>
  <c r="I134" i="25"/>
  <c r="I134" i="24"/>
  <c r="I108" i="28"/>
  <c r="I134"/>
  <c r="G108" i="21"/>
  <c r="G134"/>
  <c r="H108" i="20"/>
  <c r="G55" i="28"/>
  <c r="G134"/>
  <c r="I55" i="26"/>
  <c r="I134"/>
  <c r="G55" i="16"/>
  <c r="G134"/>
  <c r="G55" i="9"/>
  <c r="H55" i="25"/>
  <c r="H134"/>
  <c r="H55" i="21"/>
  <c r="H134"/>
  <c r="H55" i="19"/>
  <c r="H134"/>
  <c r="H55" i="17"/>
  <c r="H134"/>
  <c r="H55" i="15"/>
  <c r="H55" i="13"/>
  <c r="H134"/>
  <c r="H134" i="5"/>
  <c r="I50" i="30"/>
  <c r="I134"/>
  <c r="I50" i="22"/>
  <c r="I134"/>
  <c r="I50" i="9"/>
  <c r="H50" i="6"/>
  <c r="H134"/>
  <c r="G34" i="32"/>
  <c r="G34" i="12"/>
  <c r="G34" i="24"/>
  <c r="G34" i="20"/>
  <c r="G134"/>
  <c r="I34" i="14"/>
  <c r="I34" i="6"/>
  <c r="H34" i="28"/>
  <c r="H34" i="10"/>
  <c r="H134"/>
  <c r="I22" i="19"/>
  <c r="H22" i="28"/>
  <c r="I22" i="23"/>
  <c r="H22" i="20"/>
  <c r="H134"/>
  <c r="H22" i="8"/>
  <c r="H10" i="23"/>
  <c r="G10" i="24"/>
  <c r="I10" i="10"/>
  <c r="I10" i="8"/>
  <c r="I35" i="2"/>
  <c r="H108" i="19"/>
  <c r="I108" i="18"/>
  <c r="I134"/>
  <c r="G108" i="16"/>
  <c r="H108" i="15"/>
  <c r="H134"/>
  <c r="G108" i="12"/>
  <c r="G134"/>
  <c r="H108" i="11"/>
  <c r="H134"/>
  <c r="I108" i="10"/>
  <c r="I134"/>
  <c r="I108" i="6"/>
  <c r="G55" i="8"/>
  <c r="G134"/>
  <c r="I55" i="27"/>
  <c r="I134"/>
  <c r="I55" i="11"/>
  <c r="I134"/>
  <c r="I55" i="5"/>
  <c r="G55" i="21"/>
  <c r="I55" i="16"/>
  <c r="I134"/>
  <c r="G55" i="22"/>
  <c r="I55" i="31"/>
  <c r="I134"/>
  <c r="I55" i="15"/>
  <c r="I134"/>
  <c r="I55" i="9"/>
  <c r="I134"/>
  <c r="G50" i="24"/>
  <c r="H34" i="30"/>
  <c r="I34" i="12"/>
  <c r="G34" i="9"/>
  <c r="H34" i="23"/>
  <c r="H34" i="13"/>
  <c r="G34" i="29"/>
  <c r="G134"/>
  <c r="I34" i="30"/>
  <c r="I34" i="24"/>
  <c r="I34" i="18"/>
  <c r="I22" i="27"/>
  <c r="G22" i="25"/>
  <c r="G134"/>
  <c r="G22" i="6"/>
  <c r="H22" i="23"/>
  <c r="H22" i="15"/>
  <c r="G22" i="8"/>
  <c r="G22" i="32"/>
  <c r="G22" i="28"/>
  <c r="G22" i="19"/>
  <c r="I22" i="13"/>
  <c r="I22" i="9"/>
  <c r="I22" i="5"/>
  <c r="I10" i="6"/>
  <c r="H10" i="22"/>
  <c r="G10" i="14"/>
  <c r="H10" i="9"/>
  <c r="G10" i="22"/>
  <c r="G10" i="6"/>
  <c r="I10" i="27"/>
  <c r="I10" i="11"/>
  <c r="F6" i="3"/>
  <c r="G22" i="2"/>
  <c r="I43"/>
  <c r="I68"/>
  <c r="G108"/>
  <c r="G118"/>
  <c r="G108" i="19"/>
  <c r="G134"/>
  <c r="I108" i="17"/>
  <c r="H108" i="14"/>
  <c r="H134"/>
  <c r="I108" i="13"/>
  <c r="I134"/>
  <c r="I108" i="5"/>
  <c r="I134"/>
  <c r="G55" i="27"/>
  <c r="G55" i="15"/>
  <c r="H55" i="11"/>
  <c r="G55" i="14"/>
  <c r="G134"/>
  <c r="I55" i="29"/>
  <c r="I55" i="19"/>
  <c r="H55" i="29"/>
  <c r="H134"/>
  <c r="H55" i="24"/>
  <c r="H134"/>
  <c r="H55" i="8"/>
  <c r="G50" i="31"/>
  <c r="G50" i="19"/>
  <c r="G50" i="16"/>
  <c r="G50" i="8"/>
  <c r="I50" i="29"/>
  <c r="I50" i="26"/>
  <c r="I50" i="21"/>
  <c r="I134"/>
  <c r="H50" i="18"/>
  <c r="H50" i="15"/>
  <c r="I50" i="10"/>
  <c r="H50" i="7"/>
  <c r="H134"/>
  <c r="I50" i="5"/>
  <c r="I34" i="8"/>
  <c r="I34" i="16"/>
  <c r="G34" i="14"/>
  <c r="G34" i="6"/>
  <c r="G34" i="26"/>
  <c r="G34" i="22"/>
  <c r="G134"/>
  <c r="G34" i="10"/>
  <c r="G134"/>
  <c r="H34" i="31"/>
  <c r="H134"/>
  <c r="H34" i="17"/>
  <c r="H34" i="11"/>
  <c r="G22" i="16"/>
  <c r="H22" i="9"/>
  <c r="G22" i="15"/>
  <c r="G22" i="11"/>
  <c r="G22" i="31"/>
  <c r="G22" i="27"/>
  <c r="I22" i="25"/>
  <c r="H22" i="22"/>
  <c r="H134"/>
  <c r="G22" i="18"/>
  <c r="G134"/>
  <c r="H22" i="17"/>
  <c r="G22" i="14"/>
  <c r="G22" i="10"/>
  <c r="I10" i="31"/>
  <c r="H10" i="27"/>
  <c r="H134"/>
  <c r="H10" i="17"/>
  <c r="G10" i="31"/>
  <c r="H10" i="30"/>
  <c r="H134"/>
  <c r="G10" i="27"/>
  <c r="I10" i="25"/>
  <c r="H10" i="12"/>
  <c r="I10" i="7"/>
  <c r="I134"/>
  <c r="G10" i="11"/>
  <c r="H10" i="24"/>
  <c r="H10" i="14"/>
  <c r="G6" i="3"/>
  <c r="I58" i="2"/>
  <c r="I55"/>
  <c r="G68"/>
  <c r="G35"/>
  <c r="G34"/>
  <c r="G140" i="1"/>
  <c r="G134" i="13"/>
  <c r="I10" i="2"/>
  <c r="G55"/>
  <c r="G134"/>
  <c r="G134" i="5"/>
  <c r="I34" i="2"/>
  <c r="I134"/>
</calcChain>
</file>

<file path=xl/sharedStrings.xml><?xml version="1.0" encoding="utf-8"?>
<sst xmlns="http://schemas.openxmlformats.org/spreadsheetml/2006/main" count="7994" uniqueCount="321">
  <si>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</si>
  <si>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</si>
  <si>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</si>
  <si>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</si>
  <si>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</si>
  <si>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</si>
  <si>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</si>
  <si>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</si>
  <si>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</si>
  <si>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</si>
  <si>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</si>
  <si>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</si>
  <si>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</si>
  <si>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</si>
  <si>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</si>
  <si>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</si>
  <si>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</si>
  <si>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</si>
  <si>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</si>
  <si>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</si>
  <si>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</si>
  <si>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</si>
  <si>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</si>
  <si>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</si>
  <si>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</si>
  <si>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</si>
  <si>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</si>
  <si>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</si>
  <si>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</si>
  <si>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</si>
  <si>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</si>
  <si>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</si>
  <si>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</si>
  <si>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</si>
  <si>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</si>
  <si>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</si>
  <si>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</si>
  <si>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</si>
  <si>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</si>
  <si>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</si>
  <si>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</si>
  <si>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</si>
  <si>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</si>
  <si>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</si>
  <si>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</si>
  <si>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</si>
  <si>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</si>
  <si>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</si>
  <si>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</si>
  <si>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</si>
  <si>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</si>
  <si>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</si>
  <si>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</si>
  <si>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</si>
  <si>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</si>
  <si>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</si>
  <si>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</si>
  <si>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</si>
  <si>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</si>
  <si>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</si>
  <si>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</si>
  <si>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</si>
  <si>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</si>
  <si>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</si>
  <si>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</si>
  <si>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</si>
  <si>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</si>
  <si>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</si>
  <si>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</si>
  <si>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</si>
  <si>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</si>
  <si>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</si>
  <si>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</si>
  <si>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</si>
  <si>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</si>
  <si>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</si>
  <si>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</si>
  <si>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</si>
  <si>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</si>
  <si>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</si>
  <si>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</si>
  <si>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</si>
  <si>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</si>
  <si>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</si>
  <si>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</si>
  <si>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</si>
  <si>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</si>
  <si>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</si>
  <si>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</si>
  <si>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</si>
  <si>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</si>
  <si>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</si>
  <si>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</si>
  <si>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</si>
  <si>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</si>
  <si>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</si>
  <si>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</si>
  <si>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</si>
  <si>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</si>
  <si>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</si>
  <si>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</si>
  <si>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</si>
  <si>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</si>
  <si>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</si>
  <si>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</si>
  <si>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</si>
  <si>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</si>
  <si>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</si>
  <si>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</si>
  <si>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</si>
  <si>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</si>
  <si>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</si>
  <si>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</si>
  <si>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</si>
  <si>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</si>
  <si>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</si>
  <si>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</si>
  <si>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</si>
  <si>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</si>
  <si>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</si>
  <si>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</si>
  <si>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</si>
  <si>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</si>
  <si>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</si>
  <si>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</si>
  <si>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</si>
  <si>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</si>
  <si>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</si>
  <si>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</si>
  <si>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</si>
  <si>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</si>
  <si>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</si>
  <si>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</si>
  <si>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</si>
  <si>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</si>
  <si>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</si>
  <si>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</si>
  <si>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</si>
  <si>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</si>
  <si>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</si>
  <si>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</si>
  <si>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</si>
  <si>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</si>
  <si>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</si>
  <si>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</si>
  <si>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</si>
  <si>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</si>
  <si>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</si>
  <si>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</si>
  <si>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</si>
  <si>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</si>
  <si>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</si>
  <si>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</si>
  <si>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</si>
  <si>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</si>
  <si>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</si>
  <si>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</si>
  <si>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</si>
  <si>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</si>
  <si>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</si>
  <si>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</si>
  <si>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</si>
  <si>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</si>
  <si>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</si>
  <si>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</si>
  <si>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</si>
  <si>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</si>
  <si>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</si>
  <si>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</si>
  <si>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</si>
  <si>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</si>
  <si>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</si>
  <si>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</si>
  <si>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</si>
  <si>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</si>
  <si>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</si>
  <si>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</si>
  <si>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</si>
  <si>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</si>
  <si>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</si>
  <si>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</si>
  <si>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</si>
  <si>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</si>
  <si>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</si>
  <si>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</si>
  <si>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</si>
  <si>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</si>
  <si>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</si>
  <si>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</si>
  <si>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</si>
  <si>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</si>
  <si>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</si>
  <si>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</si>
  <si>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</si>
  <si>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</si>
  <si>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</si>
  <si>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</si>
  <si>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</si>
  <si>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</si>
  <si>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</si>
  <si>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</si>
  <si>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</si>
  <si>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</si>
  <si>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</si>
  <si>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</si>
  <si>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</si>
  <si>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</si>
  <si>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</si>
  <si>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</si>
  <si>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</si>
  <si>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</si>
  <si>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</si>
  <si>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</si>
  <si>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</si>
  <si>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</si>
  <si>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</si>
  <si>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</si>
  <si>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</si>
  <si>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</si>
  <si>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</si>
  <si>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</si>
  <si>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</si>
  <si>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</si>
  <si>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</si>
  <si>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</si>
  <si>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</si>
  <si>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</si>
  <si>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</si>
  <si>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</si>
  <si>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</si>
  <si>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</si>
  <si>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</si>
  <si>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</si>
  <si>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</si>
  <si>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</si>
  <si>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</si>
  <si>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</si>
  <si>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</si>
  <si>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</si>
  <si>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</si>
  <si>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</si>
  <si>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</si>
  <si>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</si>
  <si>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</si>
  <si>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</si>
  <si>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</si>
  <si>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</si>
  <si>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</si>
  <si>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</si>
  <si>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</si>
  <si>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</si>
  <si>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</si>
  <si>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</si>
  <si>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</si>
  <si>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</si>
  <si>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</si>
  <si>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</si>
  <si>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</si>
  <si>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</si>
  <si>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</si>
  <si>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</si>
  <si>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</si>
  <si>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</si>
  <si>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</si>
  <si>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</si>
  <si>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</si>
  <si>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</si>
  <si>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</si>
  <si>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</si>
  <si>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</si>
  <si>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</si>
  <si>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</si>
  <si>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</si>
  <si>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</si>
  <si>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</si>
  <si>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</si>
  <si>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</si>
  <si>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</si>
  <si>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</si>
  <si>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</si>
  <si>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</si>
  <si>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</si>
  <si>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</si>
  <si>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</si>
  <si>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</si>
  <si>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</si>
  <si>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</si>
  <si>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</si>
  <si>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</si>
  <si>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</si>
  <si>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</si>
  <si>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</si>
  <si>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</si>
  <si>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</si>
  <si>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</si>
  <si>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</si>
  <si>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</si>
  <si>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</si>
  <si>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</si>
  <si>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</si>
  <si>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Аппарат</t>
  </si>
  <si>
    <t>01</t>
  </si>
  <si>
    <t>04</t>
  </si>
  <si>
    <t>7520000110</t>
  </si>
  <si>
    <t>7520000190</t>
  </si>
  <si>
    <t>Глава</t>
  </si>
  <si>
    <t>7530000110</t>
  </si>
  <si>
    <t>Социальные выплаты  безработным гражданам</t>
  </si>
  <si>
    <t>8130004010</t>
  </si>
  <si>
    <t>Благоустройство</t>
  </si>
  <si>
    <t>05</t>
  </si>
  <si>
    <t>03</t>
  </si>
  <si>
    <t>8920005030</t>
  </si>
  <si>
    <t>Уличное освещение</t>
  </si>
  <si>
    <t>8930005060</t>
  </si>
  <si>
    <t>10</t>
  </si>
  <si>
    <t>8610110030</t>
  </si>
  <si>
    <t>Мероприятия в области социальной политики</t>
  </si>
  <si>
    <r>
      <t xml:space="preserve">Наименование бюджета </t>
    </r>
    <r>
      <rPr>
        <b/>
        <u/>
        <sz val="12"/>
        <rFont val="Times New Roman"/>
        <family val="1"/>
        <charset val="204"/>
      </rPr>
      <t>Ирское сельское поселение</t>
    </r>
  </si>
  <si>
    <t>000 2 02 16001 10 0000 150</t>
  </si>
  <si>
    <t xml:space="preserve"> на 01.01.2021 год.</t>
  </si>
</sst>
</file>

<file path=xl/styles.xml><?xml version="1.0" encoding="utf-8"?>
<styleSheet xmlns="http://schemas.openxmlformats.org/spreadsheetml/2006/main">
  <fonts count="6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3" fillId="0" borderId="0" xfId="0" applyFont="1"/>
    <xf numFmtId="0" fontId="32" fillId="0" borderId="10" xfId="0" applyFont="1" applyFill="1" applyBorder="1" applyAlignment="1"/>
    <xf numFmtId="0" fontId="12" fillId="0" borderId="10" xfId="0" applyFont="1" applyFill="1" applyBorder="1" applyAlignment="1" applyProtection="1">
      <alignment wrapText="1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3" fillId="0" borderId="0" xfId="0" applyFont="1" applyAlignment="1" applyProtection="1">
      <alignment horizontal="left"/>
      <protection locked="0"/>
    </xf>
    <xf numFmtId="0" fontId="13" fillId="19" borderId="10" xfId="0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righ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80" t="s">
        <v>7</v>
      </c>
      <c r="G1" s="280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81" t="s">
        <v>71</v>
      </c>
      <c r="F3" s="281"/>
      <c r="G3" s="281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81" t="s">
        <v>289</v>
      </c>
      <c r="F5" s="281"/>
      <c r="G5" s="281"/>
    </row>
    <row r="6" spans="1:7" s="10" customFormat="1" ht="15" customHeight="1">
      <c r="B6" s="187"/>
      <c r="C6" s="187"/>
      <c r="D6" s="187"/>
      <c r="E6" s="280" t="s">
        <v>290</v>
      </c>
      <c r="F6" s="280"/>
      <c r="G6" s="280"/>
    </row>
    <row r="7" spans="1:7" s="10" customFormat="1" ht="12.75">
      <c r="A7" s="280"/>
      <c r="B7" s="280"/>
      <c r="C7" s="280"/>
      <c r="D7" s="280"/>
      <c r="E7" s="280"/>
      <c r="F7" s="280"/>
      <c r="G7" s="280"/>
    </row>
    <row r="8" spans="1:7" s="10" customFormat="1" ht="12.75">
      <c r="A8" s="280" t="s">
        <v>92</v>
      </c>
      <c r="B8" s="280"/>
      <c r="C8" s="280"/>
      <c r="D8" s="280"/>
      <c r="E8" s="280"/>
      <c r="F8" s="280"/>
      <c r="G8" s="28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3"/>
      <c r="B11" s="270" t="s">
        <v>82</v>
      </c>
      <c r="C11" s="271"/>
      <c r="D11" s="271"/>
      <c r="E11" s="271"/>
      <c r="F11" s="272"/>
      <c r="G11" s="275" t="s">
        <v>74</v>
      </c>
    </row>
    <row r="12" spans="1:7" s="6" customFormat="1" ht="22.5">
      <c r="A12" s="274"/>
      <c r="B12" s="128" t="s">
        <v>291</v>
      </c>
      <c r="C12" s="128" t="s">
        <v>295</v>
      </c>
      <c r="D12" s="128" t="s">
        <v>292</v>
      </c>
      <c r="E12" s="190" t="s">
        <v>293</v>
      </c>
      <c r="F12" s="191" t="s">
        <v>296</v>
      </c>
      <c r="G12" s="276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294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298</v>
      </c>
      <c r="B36" s="93"/>
      <c r="C36" s="11"/>
      <c r="D36" s="11"/>
      <c r="E36" s="19" t="s">
        <v>299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7" t="s">
        <v>70</v>
      </c>
      <c r="B140" s="278"/>
      <c r="C140" s="278"/>
      <c r="D140" s="278"/>
      <c r="E140" s="278"/>
      <c r="F140" s="279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9" t="s">
        <v>178</v>
      </c>
      <c r="B142" s="269"/>
      <c r="C142" s="269"/>
      <c r="D142" s="269"/>
      <c r="E142" s="269"/>
      <c r="F142" s="269"/>
      <c r="G142" s="269"/>
    </row>
    <row r="143" spans="1:7" ht="12.75">
      <c r="A143" s="268" t="s">
        <v>126</v>
      </c>
      <c r="B143" s="268"/>
      <c r="C143" s="268"/>
      <c r="D143" s="268"/>
      <c r="E143" s="268"/>
      <c r="F143" s="268"/>
      <c r="G143" s="268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G77" sqref="G7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8.5703125" customWidth="1"/>
    <col min="9" max="9" width="8.5703125" hidden="1" customWidth="1"/>
  </cols>
  <sheetData>
    <row r="2" spans="1:9">
      <c r="B2" s="309" t="s">
        <v>307</v>
      </c>
      <c r="C2" s="309"/>
      <c r="D2" s="309"/>
      <c r="E2" s="309"/>
      <c r="F2" s="309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302</v>
      </c>
      <c r="C55" s="37" t="s">
        <v>301</v>
      </c>
      <c r="D55" s="37" t="s">
        <v>308</v>
      </c>
      <c r="E55" s="19" t="s">
        <v>80</v>
      </c>
      <c r="F55" s="67"/>
      <c r="G55" s="8">
        <f>SUM(G56,G58,G65,G68,G74,G86,G93)</f>
        <v>79000</v>
      </c>
      <c r="H55" s="8">
        <f>SUM(H56,H58,H65,H68,H74,H86,H93)</f>
        <v>77086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79000</v>
      </c>
      <c r="H74" s="65">
        <f>SUM(H75:H85)</f>
        <v>77086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3">
        <v>79000</v>
      </c>
      <c r="H75" s="199">
        <v>77086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79000</v>
      </c>
      <c r="H134" s="9">
        <f>SUM(H132,H131,H125,H123,H121,H118,H116,H113,H108,H106,H104,H102,H55,H50,H34,H32,H30,H22,H20,H18,H10,H7)</f>
        <v>77086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9">
    <mergeCell ref="B2:F2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9"/>
  </sheetPr>
  <dimension ref="A1:O137"/>
  <sheetViews>
    <sheetView view="pageBreakPreview" topLeftCell="A120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9" max="9" width="0.140625" customWidth="1"/>
    <col min="10" max="10" width="9.140625" hidden="1" customWidth="1"/>
    <col min="11" max="11" width="0.28515625" customWidth="1"/>
    <col min="12" max="15" width="9.140625" hidden="1" customWidth="1"/>
  </cols>
  <sheetData>
    <row r="1" spans="1:15">
      <c r="O1">
        <v>3</v>
      </c>
    </row>
    <row r="2" spans="1:15">
      <c r="B2" s="3" t="s">
        <v>309</v>
      </c>
    </row>
    <row r="3" spans="1:15" ht="12" customHeight="1">
      <c r="A3" s="2"/>
      <c r="B3" s="2"/>
      <c r="C3" s="2"/>
      <c r="D3" s="2"/>
      <c r="E3" s="23"/>
      <c r="G3" s="29"/>
    </row>
    <row r="4" spans="1:15" ht="4.5" hidden="1" customHeight="1">
      <c r="A4" s="2"/>
      <c r="B4" s="2"/>
      <c r="C4" s="2"/>
      <c r="D4" s="2"/>
      <c r="E4" s="23"/>
      <c r="G4" s="29"/>
    </row>
    <row r="5" spans="1:15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15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15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15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15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15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15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15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15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15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15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15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310</v>
      </c>
      <c r="C55" s="37" t="s">
        <v>311</v>
      </c>
      <c r="D55" s="37" t="s">
        <v>312</v>
      </c>
      <c r="E55" s="19" t="s">
        <v>80</v>
      </c>
      <c r="F55" s="67"/>
      <c r="G55" s="8">
        <f>SUM(G56,G58,G65,G68,G74,G86,G93)</f>
        <v>704000</v>
      </c>
      <c r="H55" s="8">
        <f>SUM(H56,H58,H65,H68,H74,H86,H93)</f>
        <v>682242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ht="15.75">
      <c r="A68" s="111" t="s">
        <v>124</v>
      </c>
      <c r="B68" s="98"/>
      <c r="C68" s="64"/>
      <c r="D68" s="64"/>
      <c r="E68" s="64"/>
      <c r="F68" s="41" t="s">
        <v>102</v>
      </c>
      <c r="G68" s="9">
        <f>SUM(G69:G73)</f>
        <v>15000</v>
      </c>
      <c r="H68" s="65">
        <f>SUM(H69:H73)</f>
        <v>0</v>
      </c>
      <c r="I68" s="65">
        <f>SUM(I69:I73)</f>
        <v>0</v>
      </c>
    </row>
    <row r="69" spans="1:9" ht="21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24" customHeight="1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15000</v>
      </c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7.25" customHeigh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638000</v>
      </c>
      <c r="H74" s="65">
        <f>SUM(H75:H85)</f>
        <v>632342</v>
      </c>
      <c r="I74" s="65">
        <f>SUM(I75:I85)</f>
        <v>0</v>
      </c>
    </row>
    <row r="75" spans="1:9" s="38" customFormat="1" ht="21" customHeight="1">
      <c r="A75" s="60" t="s">
        <v>179</v>
      </c>
      <c r="B75" s="98"/>
      <c r="C75" s="64"/>
      <c r="D75" s="64"/>
      <c r="E75" s="64"/>
      <c r="F75" s="57" t="s">
        <v>46</v>
      </c>
      <c r="G75" s="263">
        <v>638000</v>
      </c>
      <c r="H75" s="199">
        <v>632342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48.7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ht="18.75" customHeight="1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ht="18.75" customHeight="1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51000</v>
      </c>
      <c r="H93" s="9">
        <f>SUM(H94:H101)</f>
        <v>49900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267">
        <v>51000</v>
      </c>
      <c r="H101" s="202">
        <v>49900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704000</v>
      </c>
      <c r="H134" s="9">
        <f>SUM(H132,H131,H125,H123,H121,H118,H116,H113,H108,H106,H104,H102,H55,H50,H34,H32,H30,H22,H20,H18,H10,H7)</f>
        <v>682242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  <rowBreaks count="2" manualBreakCount="2">
    <brk id="49" max="16383" man="1"/>
    <brk id="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2" zoomScaleNormal="130" zoomScaleSheetLayoutView="100" workbookViewId="0">
      <selection activeCell="H63" sqref="H6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0.7109375" customWidth="1"/>
    <col min="9" max="9" width="0.140625" customWidth="1"/>
  </cols>
  <sheetData>
    <row r="2" spans="1:9">
      <c r="B2" s="3" t="s">
        <v>313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310</v>
      </c>
      <c r="C55" s="37" t="s">
        <v>311</v>
      </c>
      <c r="D55" s="37" t="s">
        <v>314</v>
      </c>
      <c r="E55" s="19" t="s">
        <v>80</v>
      </c>
      <c r="F55" s="67"/>
      <c r="G55" s="8">
        <f>SUM(G56,G58,G65,G68,G74,G86,G93)</f>
        <v>370000</v>
      </c>
      <c r="H55" s="8">
        <f>SUM(H56,H58,H65,H68,H74,H86,H93)</f>
        <v>356128.48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370000</v>
      </c>
      <c r="H58" s="65">
        <f>SUM(H59:H64)</f>
        <v>356128.48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370000</v>
      </c>
      <c r="H60" s="202">
        <v>356128.48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370000</v>
      </c>
      <c r="H134" s="9">
        <f>SUM(H132,H131,H125,H123,H121,H118,H116,H113,H108,H106,H104,H102,H55,H50,H34,H32,H30,H22,H20,H18,H10,H7)</f>
        <v>356128.48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710937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1" zoomScaleNormal="130" zoomScaleSheetLayoutView="100" workbookViewId="0">
      <selection activeCell="H105" sqref="H10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8.5703125" customWidth="1"/>
    <col min="9" max="9" width="8.5703125" hidden="1" customWidth="1"/>
  </cols>
  <sheetData>
    <row r="2" spans="1:9">
      <c r="B2" s="3" t="s">
        <v>317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 t="s">
        <v>315</v>
      </c>
      <c r="C104" s="44" t="s">
        <v>311</v>
      </c>
      <c r="D104" s="44" t="s">
        <v>316</v>
      </c>
      <c r="E104" s="25" t="s">
        <v>83</v>
      </c>
      <c r="F104" s="67"/>
      <c r="G104" s="9">
        <f>G105</f>
        <v>15000</v>
      </c>
      <c r="H104" s="9">
        <f>H105</f>
        <v>15000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15000</v>
      </c>
      <c r="H105" s="202">
        <v>15000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8.75" customHeight="1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15000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E10" sqref="E10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4" t="s">
        <v>196</v>
      </c>
      <c r="B2" s="284"/>
      <c r="C2" s="284"/>
      <c r="D2" s="284"/>
      <c r="E2" s="284"/>
      <c r="F2" s="284"/>
      <c r="G2" s="284"/>
    </row>
    <row r="3" spans="1:7" s="130" customFormat="1" ht="42" customHeight="1">
      <c r="A3" s="289" t="s">
        <v>197</v>
      </c>
      <c r="B3" s="287" t="s">
        <v>198</v>
      </c>
      <c r="C3" s="285" t="s">
        <v>199</v>
      </c>
      <c r="D3" s="285" t="s">
        <v>200</v>
      </c>
      <c r="E3" s="127"/>
      <c r="F3" s="128"/>
      <c r="G3" s="129"/>
    </row>
    <row r="4" spans="1:7" s="130" customFormat="1" ht="42" customHeight="1">
      <c r="A4" s="290"/>
      <c r="B4" s="288"/>
      <c r="C4" s="286"/>
      <c r="D4" s="286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222881.27000000002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222881.27000000002</v>
      </c>
      <c r="F8" s="138">
        <f>F9+F10</f>
        <v>0</v>
      </c>
      <c r="G8" s="138">
        <f>G9+G10</f>
        <v>0</v>
      </c>
    </row>
    <row r="9" spans="1:7" s="126" customFormat="1" ht="13.5" customHeight="1">
      <c r="A9" s="145"/>
      <c r="B9" s="140" t="s">
        <v>208</v>
      </c>
      <c r="C9" s="146" t="s">
        <v>209</v>
      </c>
      <c r="D9" s="265">
        <v>-3310000</v>
      </c>
      <c r="E9" s="265">
        <v>-2885690.96</v>
      </c>
      <c r="F9" s="142"/>
      <c r="G9" s="141"/>
    </row>
    <row r="10" spans="1:7" s="126" customFormat="1" ht="14.25" customHeight="1">
      <c r="A10" s="145"/>
      <c r="B10" s="140" t="s">
        <v>210</v>
      </c>
      <c r="C10" s="146" t="s">
        <v>211</v>
      </c>
      <c r="D10" s="265">
        <v>3310000</v>
      </c>
      <c r="E10" s="265">
        <v>3108572.23</v>
      </c>
      <c r="F10" s="147"/>
      <c r="G10" s="141"/>
    </row>
    <row r="11" spans="1:7" s="126" customFormat="1" ht="14.25" customHeight="1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 ca="1">Доходы!C13-D8</f>
        <v>0</v>
      </c>
      <c r="E18" s="141">
        <v>220000</v>
      </c>
      <c r="F18" s="141">
        <f ca="1">Доходы!E13-F8</f>
        <v>0</v>
      </c>
      <c r="G18" s="141">
        <f ca="1">Доходы!F13-G8</f>
        <v>0</v>
      </c>
    </row>
    <row r="21" spans="1:17" s="152" customFormat="1">
      <c r="A21" s="151" t="s">
        <v>227</v>
      </c>
      <c r="B21" s="282"/>
      <c r="C21" s="282"/>
    </row>
    <row r="22" spans="1:17">
      <c r="A22" s="153" t="s">
        <v>228</v>
      </c>
      <c r="B22" s="283" t="s">
        <v>229</v>
      </c>
      <c r="C22" s="28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2"/>
      <c r="C24" s="282"/>
    </row>
    <row r="25" spans="1:17">
      <c r="A25" s="153" t="s">
        <v>231</v>
      </c>
      <c r="B25" s="283" t="s">
        <v>229</v>
      </c>
      <c r="C25" s="283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6" zoomScaleSheetLayoutView="100" workbookViewId="0">
      <selection activeCell="D45" sqref="D45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2" t="s">
        <v>235</v>
      </c>
      <c r="B1" s="292"/>
      <c r="C1" s="292"/>
      <c r="D1" s="292"/>
    </row>
    <row r="2" spans="1:4">
      <c r="A2" s="293" t="s">
        <v>236</v>
      </c>
      <c r="B2" s="293"/>
      <c r="C2" s="293"/>
      <c r="D2" s="293"/>
    </row>
    <row r="3" spans="1:4">
      <c r="A3" s="154"/>
      <c r="B3" s="154"/>
      <c r="C3" s="154"/>
      <c r="D3" s="154"/>
    </row>
    <row r="4" spans="1:4" ht="15.75">
      <c r="A4" s="154"/>
      <c r="B4" s="295" t="s">
        <v>320</v>
      </c>
      <c r="C4" s="295"/>
      <c r="D4" s="295"/>
    </row>
    <row r="5" spans="1:4" ht="14.25" customHeight="1">
      <c r="A5" s="155" t="s">
        <v>288</v>
      </c>
      <c r="B5" s="296"/>
      <c r="C5" s="296"/>
      <c r="D5" s="296"/>
    </row>
    <row r="6" spans="1:4" ht="15.75">
      <c r="A6" s="266" t="s">
        <v>318</v>
      </c>
      <c r="B6" s="293"/>
      <c r="C6" s="293"/>
      <c r="D6" s="293"/>
    </row>
    <row r="7" spans="1:4">
      <c r="A7" s="156" t="s">
        <v>237</v>
      </c>
      <c r="B7" s="156"/>
      <c r="C7" s="156"/>
      <c r="D7" s="156"/>
    </row>
    <row r="8" spans="1:4">
      <c r="A8" s="294" t="s">
        <v>238</v>
      </c>
      <c r="B8" s="294"/>
      <c r="C8" s="294"/>
      <c r="D8" s="294"/>
    </row>
    <row r="9" spans="1:4">
      <c r="A9" s="293"/>
      <c r="B9" s="293"/>
      <c r="C9" s="293"/>
      <c r="D9" s="293"/>
    </row>
    <row r="10" spans="1:4" ht="18" customHeight="1">
      <c r="A10" s="291" t="s">
        <v>239</v>
      </c>
      <c r="B10" s="291"/>
      <c r="C10" s="291"/>
      <c r="D10" s="291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475246.71</v>
      </c>
    </row>
    <row r="14" spans="1:4" ht="22.5">
      <c r="A14" s="164" t="s">
        <v>244</v>
      </c>
      <c r="B14" s="165" t="s">
        <v>245</v>
      </c>
      <c r="C14" s="166">
        <v>2347000</v>
      </c>
      <c r="D14" s="166">
        <f>IF(SUM(D15:D33)=0,"",SUM(D15:D33))</f>
        <v>2349540.96</v>
      </c>
    </row>
    <row r="15" spans="1:4" ht="59.25" customHeight="1">
      <c r="A15" s="167" t="s">
        <v>246</v>
      </c>
      <c r="B15" s="168" t="s">
        <v>247</v>
      </c>
      <c r="C15" s="169">
        <v>917000</v>
      </c>
      <c r="D15" s="170">
        <v>814754.63</v>
      </c>
    </row>
    <row r="16" spans="1:4" ht="30.75" customHeight="1">
      <c r="A16" s="167" t="s">
        <v>248</v>
      </c>
      <c r="B16" s="168" t="s">
        <v>249</v>
      </c>
      <c r="C16" s="169">
        <v>25000</v>
      </c>
      <c r="D16" s="170">
        <v>52372.41</v>
      </c>
    </row>
    <row r="17" spans="1:4" ht="30">
      <c r="A17" s="167" t="s">
        <v>250</v>
      </c>
      <c r="B17" s="168" t="s">
        <v>251</v>
      </c>
      <c r="C17" s="169">
        <v>40000</v>
      </c>
      <c r="D17" s="170">
        <v>100611.8</v>
      </c>
    </row>
    <row r="18" spans="1:4" ht="30">
      <c r="A18" s="167" t="s">
        <v>252</v>
      </c>
      <c r="B18" s="168" t="s">
        <v>253</v>
      </c>
      <c r="C18" s="169">
        <v>105000</v>
      </c>
      <c r="D18" s="170">
        <v>180317.83</v>
      </c>
    </row>
    <row r="19" spans="1:4" ht="30">
      <c r="A19" s="167" t="s">
        <v>254</v>
      </c>
      <c r="B19" s="168" t="s">
        <v>255</v>
      </c>
      <c r="C19" s="169">
        <v>400000</v>
      </c>
      <c r="D19" s="170">
        <v>347365.85</v>
      </c>
    </row>
    <row r="20" spans="1:4" ht="45" customHeight="1">
      <c r="A20" s="167" t="s">
        <v>256</v>
      </c>
      <c r="B20" s="168" t="s">
        <v>257</v>
      </c>
      <c r="C20" s="169">
        <v>850000</v>
      </c>
      <c r="D20" s="170">
        <v>852468.44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>
        <v>650</v>
      </c>
    </row>
    <row r="27" spans="1:4" ht="15">
      <c r="A27" s="167" t="s">
        <v>270</v>
      </c>
      <c r="B27" s="168" t="s">
        <v>271</v>
      </c>
      <c r="C27" s="169">
        <v>10000</v>
      </c>
      <c r="D27" s="170">
        <v>1000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963000</v>
      </c>
      <c r="D34" s="166">
        <f>IF(SUM(D35,D38:D44)=0,"",SUM(D35,D38:D44))</f>
        <v>536150</v>
      </c>
    </row>
    <row r="35" spans="1:4" ht="15">
      <c r="A35" s="176" t="s">
        <v>274</v>
      </c>
      <c r="B35" s="177" t="s">
        <v>319</v>
      </c>
      <c r="C35" s="178">
        <v>863000</v>
      </c>
      <c r="D35" s="178">
        <f>IF(SUM(D36:D37)=0,"",SUM(D36:D37))</f>
        <v>536150</v>
      </c>
    </row>
    <row r="36" spans="1:4" ht="15">
      <c r="A36" s="179" t="s">
        <v>275</v>
      </c>
      <c r="B36" s="173"/>
      <c r="C36" s="169">
        <v>406000</v>
      </c>
      <c r="D36" s="170">
        <v>457000</v>
      </c>
    </row>
    <row r="37" spans="1:4" ht="25.5" customHeight="1">
      <c r="A37" s="179" t="s">
        <v>276</v>
      </c>
      <c r="B37" s="173"/>
      <c r="C37" s="169">
        <v>457000</v>
      </c>
      <c r="D37" s="170">
        <v>79150</v>
      </c>
    </row>
    <row r="38" spans="1:4" ht="30">
      <c r="A38" s="167" t="s">
        <v>277</v>
      </c>
      <c r="B38" s="168" t="s">
        <v>278</v>
      </c>
      <c r="C38" s="169">
        <v>100000</v>
      </c>
      <c r="D38" s="170"/>
    </row>
    <row r="39" spans="1:4" ht="23.25">
      <c r="A39" s="180" t="s">
        <v>279</v>
      </c>
      <c r="B39" s="181" t="s">
        <v>280</v>
      </c>
      <c r="C39" s="182"/>
      <c r="D39" s="170"/>
    </row>
    <row r="40" spans="1:4" ht="30">
      <c r="A40" s="167" t="s">
        <v>281</v>
      </c>
      <c r="B40" s="168" t="s">
        <v>282</v>
      </c>
      <c r="C40" s="169"/>
      <c r="D40" s="170"/>
    </row>
    <row r="41" spans="1:4" ht="15">
      <c r="A41" s="183" t="s">
        <v>283</v>
      </c>
      <c r="B41" s="168" t="s">
        <v>284</v>
      </c>
      <c r="C41" s="169"/>
      <c r="D41" s="170"/>
    </row>
    <row r="42" spans="1:4" ht="30">
      <c r="A42" s="167" t="s">
        <v>285</v>
      </c>
      <c r="B42" s="168" t="s">
        <v>286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287</v>
      </c>
      <c r="B45" s="184"/>
      <c r="C45" s="166">
        <f>SUM(C34,C14)</f>
        <v>3310000</v>
      </c>
      <c r="D45" s="166">
        <f>SUM(D34,D14)</f>
        <v>2885690.96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3" zoomScaleNormal="130" zoomScaleSheetLayoutView="100" workbookViewId="0">
      <selection activeCell="H108" sqref="H10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6.7109375" customWidth="1"/>
    <col min="9" max="9" width="9.42578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0</v>
      </c>
      <c r="H7" s="212">
        <f>SUM(H8:H9)</f>
        <v>0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 ca="1"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 ca="1"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 ca="1"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 ca="1"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 ca="1"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 ca="1"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 ca="1">SUM(G11,G14,G16)</f>
        <v>0</v>
      </c>
      <c r="H10" s="217">
        <f ca="1">SUM(H11,H14,H16)</f>
        <v>0</v>
      </c>
      <c r="I10" s="217">
        <f ca="1"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 ca="1">SUM(G12:G13)</f>
        <v>0</v>
      </c>
      <c r="H11" s="223">
        <f ca="1">SUM(H12:H13)</f>
        <v>0</v>
      </c>
      <c r="I11" s="223">
        <f ca="1"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 ca="1"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 ca="1"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 ca="1"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 ca="1"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 ca="1"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 ca="1"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 ca="1">SUM(G15)</f>
        <v>0</v>
      </c>
      <c r="H14" s="228">
        <f ca="1">SUM(H15)</f>
        <v>0</v>
      </c>
      <c r="I14" s="228">
        <f ca="1"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 ca="1"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 ca="1"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 ca="1"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 ca="1">SUM(G17)</f>
        <v>0</v>
      </c>
      <c r="H16" s="228">
        <f ca="1">SUM(H17)</f>
        <v>0</v>
      </c>
      <c r="I16" s="228">
        <f ca="1"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 ca="1"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 ca="1"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 ca="1"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 ca="1">SUM(G19)</f>
        <v>0</v>
      </c>
      <c r="H18" s="228">
        <f ca="1">SUM(H19)</f>
        <v>0</v>
      </c>
      <c r="I18" s="228">
        <f ca="1"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 ca="1"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 ca="1"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 ca="1"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 ca="1">SUM(G21)</f>
        <v>1327000</v>
      </c>
      <c r="H20" s="228">
        <f ca="1">SUM(H21)</f>
        <v>1324417</v>
      </c>
      <c r="I20" s="228">
        <f ca="1"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 ca="1"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1327000</v>
      </c>
      <c r="H21" s="31">
        <f ca="1"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1324417</v>
      </c>
      <c r="I21" s="31">
        <f ca="1"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 ca="1">SUM(G23,G26,G28)</f>
        <v>0</v>
      </c>
      <c r="H22" s="235">
        <f ca="1">SUM(H23,H26,H28)</f>
        <v>0</v>
      </c>
      <c r="I22" s="235">
        <f ca="1"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 ca="1">SUM(G24)</f>
        <v>0</v>
      </c>
      <c r="H23" s="228">
        <f ca="1">SUM(H24)</f>
        <v>0</v>
      </c>
      <c r="I23" s="228">
        <f ca="1"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 ca="1"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 ca="1"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 ca="1"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 ca="1"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 ca="1"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 ca="1"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 ca="1">SUM(G27)</f>
        <v>0</v>
      </c>
      <c r="H26" s="228">
        <f ca="1">SUM(H27)</f>
        <v>0</v>
      </c>
      <c r="I26" s="228">
        <f ca="1"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 ca="1"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 ca="1"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 ca="1"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 ca="1">SUM(G29)</f>
        <v>0</v>
      </c>
      <c r="H28" s="228">
        <f ca="1">SUM(H29)</f>
        <v>0</v>
      </c>
      <c r="I28" s="228">
        <f ca="1"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 ca="1"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 ca="1"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 ca="1"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298</v>
      </c>
      <c r="B30" s="225"/>
      <c r="C30" s="226"/>
      <c r="D30" s="226"/>
      <c r="E30" s="238" t="s">
        <v>299</v>
      </c>
      <c r="F30" s="239"/>
      <c r="G30" s="228">
        <f ca="1">SUM(G31)</f>
        <v>0</v>
      </c>
      <c r="H30" s="228">
        <f ca="1">SUM(H31)</f>
        <v>0</v>
      </c>
      <c r="I30" s="228">
        <f ca="1"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 ca="1"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 ca="1"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 ca="1"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 ca="1">SUM(G33)</f>
        <v>390000</v>
      </c>
      <c r="H32" s="228">
        <f ca="1">SUM(H33)</f>
        <v>389005</v>
      </c>
      <c r="I32" s="228">
        <f ca="1"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 ca="1"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390000</v>
      </c>
      <c r="H33" s="31">
        <f ca="1"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389005</v>
      </c>
      <c r="I33" s="31">
        <f ca="1"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 ca="1">SUM(G35,G38,G40,G43,G46,G48)</f>
        <v>59000</v>
      </c>
      <c r="H34" s="240">
        <f ca="1">SUM(H35,H38,H40,H43,H46,H48)</f>
        <v>51717</v>
      </c>
      <c r="I34" s="240">
        <f ca="1"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 ca="1">SUM(G36:G37)</f>
        <v>44000</v>
      </c>
      <c r="H35" s="243">
        <f ca="1">SUM(H36:H37)</f>
        <v>38467</v>
      </c>
      <c r="I35" s="243">
        <f ca="1"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 ca="1"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15000</v>
      </c>
      <c r="H36" s="31">
        <f ca="1"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9667</v>
      </c>
      <c r="I36" s="31">
        <f ca="1"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 ca="1"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29000</v>
      </c>
      <c r="H37" s="31">
        <f ca="1"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28800</v>
      </c>
      <c r="I37" s="31">
        <f ca="1"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 ca="1">SUM(G39)</f>
        <v>0</v>
      </c>
      <c r="H38" s="228">
        <f ca="1">SUM(H39)</f>
        <v>0</v>
      </c>
      <c r="I38" s="228">
        <f ca="1"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 ca="1"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 ca="1"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 ca="1"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 ca="1">SUM(G41:G42)</f>
        <v>5000</v>
      </c>
      <c r="H40" s="243">
        <f ca="1">SUM(H41:H42)</f>
        <v>3750</v>
      </c>
      <c r="I40" s="243">
        <f ca="1"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 ca="1"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 ca="1"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 ca="1"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 ca="1"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 ca="1"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3750</v>
      </c>
      <c r="I42" s="31">
        <f ca="1"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 ca="1">SUM(G44:G45)</f>
        <v>10000</v>
      </c>
      <c r="H43" s="243">
        <f ca="1">SUM(H44:H45)</f>
        <v>9500</v>
      </c>
      <c r="I43" s="243">
        <f ca="1"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 ca="1"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 ca="1"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 ca="1"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 ca="1"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10000</v>
      </c>
      <c r="H45" s="31">
        <f ca="1"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9500</v>
      </c>
      <c r="I45" s="31">
        <f ca="1"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 ca="1">SUM(G47)</f>
        <v>0</v>
      </c>
      <c r="H46" s="228">
        <f ca="1">SUM(H47)</f>
        <v>0</v>
      </c>
      <c r="I46" s="228">
        <f ca="1"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 ca="1"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 ca="1"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 ca="1"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 ca="1">SUM(G49)</f>
        <v>0</v>
      </c>
      <c r="H48" s="228">
        <f ca="1">SUM(H49)</f>
        <v>0</v>
      </c>
      <c r="I48" s="228">
        <f ca="1"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 ca="1"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 ca="1"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 ca="1"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 ca="1">SUM(G51,G53)</f>
        <v>0</v>
      </c>
      <c r="H50" s="228">
        <f ca="1">SUM(H51,H53)</f>
        <v>0</v>
      </c>
      <c r="I50" s="228">
        <f ca="1"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 ca="1">SUM(G52)</f>
        <v>0</v>
      </c>
      <c r="H51" s="228">
        <f ca="1">SUM(H52)</f>
        <v>0</v>
      </c>
      <c r="I51" s="228">
        <f ca="1"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 ca="1"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 ca="1"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 ca="1"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 ca="1">SUM(G54)</f>
        <v>0</v>
      </c>
      <c r="H53" s="228">
        <f ca="1">SUM(H54)</f>
        <v>0</v>
      </c>
      <c r="I53" s="228">
        <f ca="1"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 ca="1"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 ca="1"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 ca="1"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 ca="1">SUM(G56,G58,G65,G68,G74,G86,G93)</f>
        <v>1422000</v>
      </c>
      <c r="H55" s="228">
        <f ca="1">SUM(H56,H58,H65,H68,H74,H86,H93)</f>
        <v>1328433.23</v>
      </c>
      <c r="I55" s="228">
        <f ca="1"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 ca="1">SUM(G57)</f>
        <v>0</v>
      </c>
      <c r="H56" s="228">
        <f ca="1">SUM(H57)</f>
        <v>0</v>
      </c>
      <c r="I56" s="228">
        <f ca="1"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 ca="1"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 ca="1"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 ca="1"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 ca="1">SUM(G59:G64)</f>
        <v>451000</v>
      </c>
      <c r="H58" s="251">
        <f ca="1">SUM(H59:H64)</f>
        <v>412795.48</v>
      </c>
      <c r="I58" s="251">
        <f ca="1"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 ca="1"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 ca="1"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 ca="1"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 ca="1"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406000</v>
      </c>
      <c r="H60" s="31">
        <f ca="1"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379942.48</v>
      </c>
      <c r="I60" s="31">
        <f ca="1"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 ca="1"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45000</v>
      </c>
      <c r="H61" s="31">
        <f ca="1"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32853</v>
      </c>
      <c r="I61" s="31">
        <f ca="1"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 ca="1"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 ca="1"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 ca="1"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 ca="1"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 ca="1"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 ca="1"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 ca="1"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 ca="1"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 ca="1"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 ca="1">SUM(G66:G67)</f>
        <v>0</v>
      </c>
      <c r="H65" s="223">
        <f ca="1">SUM(H66:H67)</f>
        <v>0</v>
      </c>
      <c r="I65" s="223">
        <f ca="1"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 ca="1"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 ca="1"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 ca="1"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 ca="1"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 ca="1"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 ca="1"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 ca="1">SUM(G69:G73)</f>
        <v>37000</v>
      </c>
      <c r="H68" s="251">
        <f ca="1">SUM(H69:H73)</f>
        <v>16000</v>
      </c>
      <c r="I68" s="251">
        <f ca="1"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 ca="1"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 ca="1"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 ca="1"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 ca="1"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 ca="1"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 ca="1"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 ca="1"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15000</v>
      </c>
      <c r="H71" s="31">
        <f ca="1"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 ca="1"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 ca="1"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22000</v>
      </c>
      <c r="H72" s="31">
        <f ca="1"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16000</v>
      </c>
      <c r="I72" s="31">
        <f ca="1"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 ca="1"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 ca="1"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 ca="1"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 ca="1">SUM(G75:G85)</f>
        <v>727000</v>
      </c>
      <c r="H74" s="251">
        <f ca="1">SUM(H75:H85)</f>
        <v>714748.9</v>
      </c>
      <c r="I74" s="251">
        <f ca="1"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 ca="1"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717000</v>
      </c>
      <c r="H75" s="31">
        <f ca="1"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709428</v>
      </c>
      <c r="I75" s="31">
        <f ca="1"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 ca="1"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5000</v>
      </c>
      <c r="H76" s="31">
        <f ca="1"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3944.9</v>
      </c>
      <c r="I76" s="31">
        <f ca="1"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 ca="1"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 ca="1"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 ca="1"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 ca="1"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 ca="1"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 ca="1"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 ca="1"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5000</v>
      </c>
      <c r="H79" s="31">
        <f ca="1"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1376</v>
      </c>
      <c r="I79" s="31">
        <f ca="1"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 ca="1"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 ca="1"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 ca="1"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 ca="1"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 ca="1"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 ca="1"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 ca="1"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 ca="1"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 ca="1"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 ca="1"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 ca="1"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 ca="1"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 ca="1"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 ca="1"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 ca="1"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 ca="1"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 ca="1"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 ca="1"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 ca="1">SUM(G87:G92)</f>
        <v>0</v>
      </c>
      <c r="H86" s="251">
        <f ca="1">SUM(H87:H92)</f>
        <v>0</v>
      </c>
      <c r="I86" s="251">
        <f ca="1"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 ca="1"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 ca="1"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 ca="1"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 ca="1"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 ca="1"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 ca="1"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 ca="1"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 ca="1"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 ca="1"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 ca="1"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 ca="1"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 ca="1"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 ca="1"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 ca="1"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 ca="1"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 ca="1"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 ca="1"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 ca="1"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 ca="1">SUM(G94:G101)</f>
        <v>207000</v>
      </c>
      <c r="H93" s="223">
        <f ca="1">SUM(H94:H101)</f>
        <v>184888.85</v>
      </c>
      <c r="I93" s="223">
        <f ca="1"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 ca="1"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 ca="1"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 ca="1"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 ca="1"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 ca="1"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 ca="1"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 ca="1"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83000</v>
      </c>
      <c r="H96" s="31">
        <f ca="1"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62988.85</v>
      </c>
      <c r="I96" s="31">
        <f ca="1"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 ca="1"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 ca="1"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 ca="1"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 ca="1"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 ca="1"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 ca="1"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 ca="1"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20000</v>
      </c>
      <c r="H99" s="31">
        <f ca="1"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20000</v>
      </c>
      <c r="I99" s="31">
        <f ca="1"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 ca="1"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 ca="1"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 ca="1"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 ca="1"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104000</v>
      </c>
      <c r="H101" s="31">
        <f ca="1"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101900</v>
      </c>
      <c r="I101" s="31">
        <f ca="1"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 ca="1">SUM(G103)</f>
        <v>0</v>
      </c>
      <c r="H102" s="223">
        <f ca="1">SUM(H103)</f>
        <v>0</v>
      </c>
      <c r="I102" s="223">
        <f ca="1"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 ca="1"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 ca="1"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 ca="1"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 ca="1">SUM(G105)</f>
        <v>15000</v>
      </c>
      <c r="H104" s="223">
        <f ca="1">SUM(H105)</f>
        <v>15000</v>
      </c>
      <c r="I104" s="223">
        <f ca="1"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 ca="1"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15000</v>
      </c>
      <c r="H105" s="31">
        <f ca="1"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15000</v>
      </c>
      <c r="I105" s="31">
        <f ca="1"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 ca="1">SUM(G107)</f>
        <v>0</v>
      </c>
      <c r="H106" s="223">
        <f ca="1">SUM(H107)</f>
        <v>0</v>
      </c>
      <c r="I106" s="223">
        <f ca="1"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 ca="1"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 ca="1"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 ca="1"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 ca="1">SUM(G109,G111)</f>
        <v>0</v>
      </c>
      <c r="H108" s="223">
        <f ca="1">SUM(H109,H111)</f>
        <v>0</v>
      </c>
      <c r="I108" s="223">
        <f ca="1"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 ca="1">SUM(G110)</f>
        <v>0</v>
      </c>
      <c r="H109" s="223">
        <f ca="1">SUM(H110)</f>
        <v>0</v>
      </c>
      <c r="I109" s="223">
        <f ca="1"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 ca="1"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 ca="1"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 ca="1"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 ca="1">SUM(G112)</f>
        <v>0</v>
      </c>
      <c r="H111" s="223">
        <f ca="1">SUM(H112)</f>
        <v>0</v>
      </c>
      <c r="I111" s="223">
        <f ca="1"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 ca="1"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 ca="1"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 ca="1"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 ca="1"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 ca="1"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 ca="1"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 ca="1">SUM(G117)</f>
        <v>0</v>
      </c>
      <c r="H116" s="223">
        <f ca="1">SUM(H117)</f>
        <v>0</v>
      </c>
      <c r="I116" s="223">
        <f ca="1"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 ca="1"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 ca="1"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 ca="1"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 ca="1">SUM(G119:G120)</f>
        <v>0</v>
      </c>
      <c r="H118" s="235">
        <f ca="1">SUM(H119:H120)</f>
        <v>0</v>
      </c>
      <c r="I118" s="235">
        <f ca="1"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 ca="1"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 ca="1"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 ca="1"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 ca="1"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 ca="1"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 ca="1"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 ca="1">SUM(G122)</f>
        <v>9000</v>
      </c>
      <c r="H121" s="223">
        <f ca="1">SUM(H122)</f>
        <v>0</v>
      </c>
      <c r="I121" s="223">
        <f ca="1"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 ca="1"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9000</v>
      </c>
      <c r="H122" s="31">
        <f ca="1"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 ca="1"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 ca="1">SUM(G124)</f>
        <v>3000</v>
      </c>
      <c r="H123" s="235">
        <f ca="1">SUM(H124)</f>
        <v>0</v>
      </c>
      <c r="I123" s="235">
        <f ca="1"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 ca="1"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 ca="1"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 ca="1"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 ca="1">SUM(G126:G130)</f>
        <v>0</v>
      </c>
      <c r="H125" s="235">
        <f ca="1">SUM(H126:H130)</f>
        <v>0</v>
      </c>
      <c r="I125" s="235">
        <f ca="1"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 ca="1"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 ca="1"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 ca="1"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 ca="1"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 ca="1"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 ca="1"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 ca="1"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 ca="1"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 ca="1"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 ca="1"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 ca="1"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 ca="1"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 ca="1"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 ca="1"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 ca="1"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v>85000</v>
      </c>
      <c r="H131" s="261">
        <f ca="1"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 ca="1"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 ca="1">SUM(G133)</f>
        <v>0</v>
      </c>
      <c r="H132" s="223">
        <f ca="1">SUM(H133)</f>
        <v>0</v>
      </c>
      <c r="I132" s="223">
        <f ca="1"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 ca="1"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 ca="1"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 ca="1"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223">
        <f>SUM(G132,G131,G125,G123,G121,G118,G116,G113,G108,G106,G104,G102,G55,G50,G34,G32,G30,G22,G20,G18,G10,G7)</f>
        <v>3310000</v>
      </c>
      <c r="H134" s="223">
        <f>SUM(H132,H131,H125,H123,H121,H118,H116,H113,H108,H106,H104,H102,H55,H50,H34,H32,H30,H22,H20,H18,H10,H7)</f>
        <v>3108572.23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0" zoomScaleNormal="130" zoomScaleSheetLayoutView="100" workbookViewId="0">
      <selection activeCell="G119" sqref="G119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1" style="32" customWidth="1"/>
    <col min="8" max="8" width="13.140625" customWidth="1"/>
    <col min="9" max="9" width="9.5703125" hidden="1" customWidth="1"/>
  </cols>
  <sheetData>
    <row r="2" spans="1:9">
      <c r="B2" s="262" t="s">
        <v>300</v>
      </c>
      <c r="E2" s="3"/>
      <c r="F2" s="3"/>
    </row>
    <row r="3" spans="1:9" ht="12" customHeight="1">
      <c r="A3" s="2"/>
      <c r="B3" s="309"/>
      <c r="C3" s="309"/>
      <c r="D3" s="309"/>
      <c r="E3" s="309"/>
      <c r="F3" s="309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13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14"/>
      <c r="H6" s="298"/>
      <c r="I6" s="298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301</v>
      </c>
      <c r="C20" s="37" t="s">
        <v>302</v>
      </c>
      <c r="D20" s="37" t="s">
        <v>303</v>
      </c>
      <c r="E20" s="25">
        <v>121</v>
      </c>
      <c r="F20" s="82"/>
      <c r="G20" s="8">
        <f>SUM(G21)</f>
        <v>907600</v>
      </c>
      <c r="H20" s="8">
        <f>SUM(H21)</f>
        <v>905054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907600</v>
      </c>
      <c r="H21" s="202">
        <v>905054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301</v>
      </c>
      <c r="C32" s="37" t="s">
        <v>302</v>
      </c>
      <c r="D32" s="37" t="s">
        <v>303</v>
      </c>
      <c r="E32" s="19" t="s">
        <v>101</v>
      </c>
      <c r="F32" s="43"/>
      <c r="G32" s="8">
        <f>SUM(G33)</f>
        <v>268000</v>
      </c>
      <c r="H32" s="8">
        <f>SUM(H33)</f>
        <v>267019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268000</v>
      </c>
      <c r="H33" s="202">
        <v>267019</v>
      </c>
      <c r="I33" s="202"/>
    </row>
    <row r="34" spans="1:9" s="3" customFormat="1" ht="33.75" customHeight="1">
      <c r="A34" s="109" t="s">
        <v>131</v>
      </c>
      <c r="B34" s="90"/>
      <c r="C34" s="7"/>
      <c r="D34" s="7">
        <v>7520000190</v>
      </c>
      <c r="E34" s="68">
        <v>242</v>
      </c>
      <c r="F34" s="20"/>
      <c r="G34" s="264">
        <f>SUM(G35,G38,G40,G43,G46,G48)</f>
        <v>59000</v>
      </c>
      <c r="H34" s="14">
        <f>SUM(H35,H38,H40,H43,H46,H48)</f>
        <v>51717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264">
        <f>SUM(G36:G37)</f>
        <v>44000</v>
      </c>
      <c r="H35" s="72">
        <f>SUM(H36:H37)</f>
        <v>38467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14">
        <v>15000</v>
      </c>
      <c r="H36" s="204">
        <v>9667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14">
        <v>29000</v>
      </c>
      <c r="H37" s="204">
        <v>28800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14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264">
        <f>SUM(G41:G42)</f>
        <v>5000</v>
      </c>
      <c r="H40" s="72">
        <f>SUM(H41:H42)</f>
        <v>3750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14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14">
        <v>5000</v>
      </c>
      <c r="H42" s="204">
        <v>3750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264">
        <f>SUM(G44:G45)</f>
        <v>10000</v>
      </c>
      <c r="H43" s="72">
        <f>H44+H45</f>
        <v>9500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14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14">
        <v>10000</v>
      </c>
      <c r="H45" s="204">
        <v>9500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14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14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301</v>
      </c>
      <c r="C55" s="37" t="s">
        <v>302</v>
      </c>
      <c r="D55" s="37" t="s">
        <v>304</v>
      </c>
      <c r="E55" s="19" t="s">
        <v>80</v>
      </c>
      <c r="F55" s="67"/>
      <c r="G55" s="8">
        <f>SUM(G56,G58,G65,G68,G74,G86,G93)</f>
        <v>269000</v>
      </c>
      <c r="H55" s="8">
        <f>H58+H68+H74+H93</f>
        <v>212976.75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81000</v>
      </c>
      <c r="H58" s="65">
        <f>SUM(H59:H64)</f>
        <v>56667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36000</v>
      </c>
      <c r="H60" s="202">
        <v>23814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>
        <v>45000</v>
      </c>
      <c r="H61" s="202">
        <v>32853</v>
      </c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ht="15.75">
      <c r="A68" s="111" t="s">
        <v>124</v>
      </c>
      <c r="B68" s="98"/>
      <c r="C68" s="64"/>
      <c r="D68" s="64"/>
      <c r="E68" s="64"/>
      <c r="F68" s="41" t="s">
        <v>102</v>
      </c>
      <c r="G68" s="9">
        <f>SUM(G69:G73)</f>
        <v>22000</v>
      </c>
      <c r="H68" s="65">
        <f>SUM(H69:H73)</f>
        <v>16000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22000</v>
      </c>
      <c r="H72" s="202">
        <v>16000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10000</v>
      </c>
      <c r="H74" s="65">
        <f>SUM(H75:H85)</f>
        <v>5320.9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9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5000</v>
      </c>
      <c r="H76" s="202">
        <v>3944.9</v>
      </c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5000</v>
      </c>
      <c r="H79" s="202">
        <v>1376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156000</v>
      </c>
      <c r="H93" s="9">
        <f>SUM(H94:H101)</f>
        <v>134988.85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83000</v>
      </c>
      <c r="H96" s="202">
        <v>62988.85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20000</v>
      </c>
      <c r="H99" s="202">
        <v>20000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53000</v>
      </c>
      <c r="H101" s="202">
        <v>52000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 t="s">
        <v>301</v>
      </c>
      <c r="C121" s="37" t="s">
        <v>302</v>
      </c>
      <c r="D121" s="37" t="s">
        <v>304</v>
      </c>
      <c r="E121" s="25" t="s">
        <v>81</v>
      </c>
      <c r="F121" s="67"/>
      <c r="G121" s="9">
        <f>SUM(G122)</f>
        <v>9000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9000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1515600</v>
      </c>
      <c r="H134" s="9">
        <f>SUM(H132,H131,H125,H123,H121,H118,H116,H113,H108,H106,H104,H102,H55,H50,H34,H32,H30,H22,H20,H18,H10,H7)</f>
        <v>1436766.75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9">
    <mergeCell ref="B3:F3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7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5703125" style="32" customWidth="1"/>
    <col min="8" max="8" width="10.7109375" customWidth="1"/>
    <col min="9" max="9" width="8.5703125" hidden="1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301</v>
      </c>
      <c r="C20" s="37" t="s">
        <v>302</v>
      </c>
      <c r="D20" s="37" t="s">
        <v>306</v>
      </c>
      <c r="E20" s="25">
        <v>121</v>
      </c>
      <c r="F20" s="82"/>
      <c r="G20" s="8">
        <f>SUM(G21)</f>
        <v>419400</v>
      </c>
      <c r="H20" s="8">
        <f>SUM(H21)</f>
        <v>419363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419400</v>
      </c>
      <c r="H21" s="202">
        <v>419363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301</v>
      </c>
      <c r="C32" s="37" t="s">
        <v>302</v>
      </c>
      <c r="D32" s="37" t="s">
        <v>306</v>
      </c>
      <c r="E32" s="19" t="s">
        <v>101</v>
      </c>
      <c r="F32" s="43"/>
      <c r="G32" s="8">
        <f>SUM(G33)</f>
        <v>122000</v>
      </c>
      <c r="H32" s="8">
        <f>SUM(H33)</f>
        <v>121986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122000</v>
      </c>
      <c r="H33" s="202">
        <v>121986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541400</v>
      </c>
      <c r="H134" s="9">
        <f>SUM(H132,H131,H125,H123,H121,H118,H116,H113,H108,H106,H104,H102,H55,H50,H34,H32,H30,H22,H20,H18,H10,H7)</f>
        <v>541349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J127" sqref="J12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140625" style="32" customWidth="1"/>
    <col min="8" max="8" width="8.42578125" customWidth="1"/>
    <col min="9" max="9" width="8.5703125" hidden="1" customWidth="1"/>
  </cols>
  <sheetData>
    <row r="2" spans="1:9">
      <c r="B2" s="3" t="s">
        <v>88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85000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v>85000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</cp:lastModifiedBy>
  <cp:lastPrinted>2020-12-08T08:12:56Z</cp:lastPrinted>
  <dcterms:created xsi:type="dcterms:W3CDTF">2012-01-22T06:17:30Z</dcterms:created>
  <dcterms:modified xsi:type="dcterms:W3CDTF">2021-01-14T11:40:32Z</dcterms:modified>
</cp:coreProperties>
</file>