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42" activeTab="2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14210"/>
</workbook>
</file>

<file path=xl/calcChain.xml><?xml version="1.0" encoding="utf-8"?>
<calcChain xmlns="http://schemas.openxmlformats.org/spreadsheetml/2006/main">
  <c r="E8" i="3"/>
  <c r="E18"/>
  <c r="G104" i="18"/>
  <c r="G134"/>
  <c r="G35" i="5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I124"/>
  <c r="H124"/>
  <c r="G124"/>
  <c r="I122"/>
  <c r="H122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H45"/>
  <c r="I45"/>
  <c r="I44"/>
  <c r="H44"/>
  <c r="G44"/>
  <c r="G42"/>
  <c r="H42"/>
  <c r="I42"/>
  <c r="I41"/>
  <c r="H41"/>
  <c r="G41"/>
  <c r="I39"/>
  <c r="H39"/>
  <c r="G39"/>
  <c r="I37"/>
  <c r="H37"/>
  <c r="G37"/>
  <c r="I36"/>
  <c r="H36"/>
  <c r="G36"/>
  <c r="I33"/>
  <c r="H33"/>
  <c r="G33"/>
  <c r="I31"/>
  <c r="H31"/>
  <c r="G31"/>
  <c r="I29"/>
  <c r="H29"/>
  <c r="G29"/>
  <c r="I27"/>
  <c r="H27"/>
  <c r="G27"/>
  <c r="G25"/>
  <c r="H25"/>
  <c r="I25"/>
  <c r="I24"/>
  <c r="H24"/>
  <c r="G24"/>
  <c r="I21"/>
  <c r="H21"/>
  <c r="G21"/>
  <c r="I19"/>
  <c r="H19"/>
  <c r="G19"/>
  <c r="I17"/>
  <c r="H17"/>
  <c r="G17"/>
  <c r="I15"/>
  <c r="H15"/>
  <c r="G15"/>
  <c r="I13"/>
  <c r="H13"/>
  <c r="G13"/>
  <c r="I12"/>
  <c r="H12"/>
  <c r="G12"/>
  <c r="G9"/>
  <c r="H9"/>
  <c r="I9"/>
  <c r="H8"/>
  <c r="I8"/>
  <c r="I7"/>
  <c r="G8"/>
  <c r="G132"/>
  <c r="G125"/>
  <c r="I123"/>
  <c r="G123"/>
  <c r="I121"/>
  <c r="H121"/>
  <c r="G118"/>
  <c r="I118"/>
  <c r="H118"/>
  <c r="G116"/>
  <c r="H114"/>
  <c r="G114"/>
  <c r="G113"/>
  <c r="G121"/>
  <c r="G109"/>
  <c r="G111"/>
  <c r="G108"/>
  <c r="G106"/>
  <c r="G104"/>
  <c r="G102"/>
  <c r="G56"/>
  <c r="G58"/>
  <c r="G65"/>
  <c r="G68"/>
  <c r="G74"/>
  <c r="G86"/>
  <c r="G93"/>
  <c r="G55"/>
  <c r="G51"/>
  <c r="G53"/>
  <c r="G50"/>
  <c r="G35"/>
  <c r="G38"/>
  <c r="G40"/>
  <c r="G43"/>
  <c r="G46"/>
  <c r="G48"/>
  <c r="G34"/>
  <c r="G32"/>
  <c r="G30"/>
  <c r="G23"/>
  <c r="G26"/>
  <c r="G28"/>
  <c r="G22"/>
  <c r="G20"/>
  <c r="G18"/>
  <c r="G11"/>
  <c r="G14"/>
  <c r="G16"/>
  <c r="G10"/>
  <c r="G7"/>
  <c r="G134"/>
  <c r="I109"/>
  <c r="I106"/>
  <c r="I102"/>
  <c r="H102"/>
  <c r="H86"/>
  <c r="I86"/>
  <c r="I68"/>
  <c r="I65"/>
  <c r="H65"/>
  <c r="I58"/>
  <c r="I56"/>
  <c r="I53"/>
  <c r="I51"/>
  <c r="I50"/>
  <c r="I48"/>
  <c r="H46"/>
  <c r="H40"/>
  <c r="I40"/>
  <c r="I38"/>
  <c r="H38"/>
  <c r="I35"/>
  <c r="H35"/>
  <c r="H32"/>
  <c r="I30"/>
  <c r="H30"/>
  <c r="I26"/>
  <c r="I23"/>
  <c r="I28"/>
  <c r="I22"/>
  <c r="H23"/>
  <c r="I20"/>
  <c r="I18"/>
  <c r="H16"/>
  <c r="I14"/>
  <c r="H14"/>
  <c r="I11"/>
  <c r="I16"/>
  <c r="I10"/>
  <c r="H11"/>
  <c r="H7"/>
  <c r="F11" i="3"/>
  <c r="G11"/>
  <c r="F8"/>
  <c r="F6"/>
  <c r="G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H10"/>
  <c r="I11"/>
  <c r="H11" i="10"/>
  <c r="I11"/>
  <c r="H11" i="11"/>
  <c r="I11"/>
  <c r="H11" i="12"/>
  <c r="H10"/>
  <c r="I11"/>
  <c r="H11" i="13"/>
  <c r="I11"/>
  <c r="H11" i="14"/>
  <c r="I11"/>
  <c r="H11" i="15"/>
  <c r="I11"/>
  <c r="H11" i="16"/>
  <c r="I11"/>
  <c r="I10"/>
  <c r="H11" i="17"/>
  <c r="I11"/>
  <c r="H11" i="18"/>
  <c r="I11"/>
  <c r="H11" i="19"/>
  <c r="I11"/>
  <c r="H11" i="20"/>
  <c r="I11"/>
  <c r="H11" i="21"/>
  <c r="I11"/>
  <c r="H11" i="22"/>
  <c r="I11"/>
  <c r="H11" i="23"/>
  <c r="I11"/>
  <c r="I10"/>
  <c r="H11" i="24"/>
  <c r="H10"/>
  <c r="I11"/>
  <c r="H11" i="25"/>
  <c r="H10"/>
  <c r="I11"/>
  <c r="H11" i="26"/>
  <c r="I11"/>
  <c r="H11" i="27"/>
  <c r="I11"/>
  <c r="H11" i="28"/>
  <c r="H10"/>
  <c r="I11"/>
  <c r="H11" i="29"/>
  <c r="I11"/>
  <c r="H11" i="30"/>
  <c r="I11"/>
  <c r="I10"/>
  <c r="H11" i="31"/>
  <c r="H10"/>
  <c r="I11"/>
  <c r="H11" i="32"/>
  <c r="H10"/>
  <c r="I11"/>
  <c r="I10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0"/>
  <c r="G11" i="18"/>
  <c r="G11" i="19"/>
  <c r="G11" i="20"/>
  <c r="G11" i="21"/>
  <c r="G10"/>
  <c r="G11" i="22"/>
  <c r="G11" i="23"/>
  <c r="G11" i="24"/>
  <c r="G10"/>
  <c r="G11" i="25"/>
  <c r="G11" i="26"/>
  <c r="G10"/>
  <c r="G11" i="27"/>
  <c r="G11" i="28"/>
  <c r="G11" i="29"/>
  <c r="G11" i="30"/>
  <c r="G10"/>
  <c r="G11" i="31"/>
  <c r="G11" i="32"/>
  <c r="I14" i="5"/>
  <c r="H14"/>
  <c r="H10"/>
  <c r="G14"/>
  <c r="I14" i="6"/>
  <c r="H14"/>
  <c r="G14"/>
  <c r="G10"/>
  <c r="I14" i="7"/>
  <c r="H14"/>
  <c r="G14"/>
  <c r="G10"/>
  <c r="I14" i="8"/>
  <c r="I10"/>
  <c r="H14"/>
  <c r="G14"/>
  <c r="I14" i="9"/>
  <c r="I10"/>
  <c r="H14"/>
  <c r="G14"/>
  <c r="I14" i="10"/>
  <c r="H14"/>
  <c r="G14"/>
  <c r="I14" i="11"/>
  <c r="H14"/>
  <c r="H10"/>
  <c r="G14"/>
  <c r="G10"/>
  <c r="I14" i="12"/>
  <c r="I10"/>
  <c r="H14"/>
  <c r="G14"/>
  <c r="I14" i="13"/>
  <c r="I10"/>
  <c r="H14"/>
  <c r="G14"/>
  <c r="I14" i="14"/>
  <c r="H14"/>
  <c r="G14"/>
  <c r="I14" i="15"/>
  <c r="H14"/>
  <c r="G14"/>
  <c r="G10"/>
  <c r="I14" i="16"/>
  <c r="H14"/>
  <c r="G14"/>
  <c r="I14" i="17"/>
  <c r="H14"/>
  <c r="G14"/>
  <c r="I14" i="18"/>
  <c r="H14"/>
  <c r="G14"/>
  <c r="I14" i="19"/>
  <c r="H14"/>
  <c r="H10"/>
  <c r="G14"/>
  <c r="G10"/>
  <c r="I14" i="20"/>
  <c r="H14"/>
  <c r="H10"/>
  <c r="G14"/>
  <c r="I14" i="21"/>
  <c r="H14"/>
  <c r="G14"/>
  <c r="I14" i="22"/>
  <c r="I10"/>
  <c r="H14"/>
  <c r="G14"/>
  <c r="I14" i="23"/>
  <c r="H14"/>
  <c r="H10"/>
  <c r="G14"/>
  <c r="I14" i="24"/>
  <c r="H14"/>
  <c r="G14"/>
  <c r="I14" i="25"/>
  <c r="I10"/>
  <c r="H14"/>
  <c r="G14"/>
  <c r="I14" i="26"/>
  <c r="I10"/>
  <c r="H14"/>
  <c r="H10"/>
  <c r="G14"/>
  <c r="I14" i="27"/>
  <c r="H14"/>
  <c r="H10"/>
  <c r="G14"/>
  <c r="I14" i="28"/>
  <c r="H14"/>
  <c r="G14"/>
  <c r="I14" i="29"/>
  <c r="H14"/>
  <c r="G14"/>
  <c r="G10"/>
  <c r="I14" i="30"/>
  <c r="H14"/>
  <c r="G14"/>
  <c r="I14" i="31"/>
  <c r="H14"/>
  <c r="G14"/>
  <c r="G10"/>
  <c r="I14" i="32"/>
  <c r="H14"/>
  <c r="G14"/>
  <c r="G10"/>
  <c r="I16" i="5"/>
  <c r="H16"/>
  <c r="G16"/>
  <c r="G10"/>
  <c r="I16" i="6"/>
  <c r="I10"/>
  <c r="H16"/>
  <c r="G16"/>
  <c r="I16" i="7"/>
  <c r="H16"/>
  <c r="G16"/>
  <c r="I16" i="8"/>
  <c r="H16"/>
  <c r="G16"/>
  <c r="I16" i="9"/>
  <c r="H16"/>
  <c r="G16"/>
  <c r="G10"/>
  <c r="I16" i="10"/>
  <c r="H16"/>
  <c r="G16"/>
  <c r="I16" i="11"/>
  <c r="I10"/>
  <c r="H16"/>
  <c r="G16"/>
  <c r="I16" i="12"/>
  <c r="H16"/>
  <c r="G16"/>
  <c r="I16" i="13"/>
  <c r="H16"/>
  <c r="H10"/>
  <c r="G16"/>
  <c r="I16" i="14"/>
  <c r="H16"/>
  <c r="G16"/>
  <c r="G10"/>
  <c r="I16" i="15"/>
  <c r="H16"/>
  <c r="H10"/>
  <c r="G16"/>
  <c r="I16" i="16"/>
  <c r="H16"/>
  <c r="G16"/>
  <c r="I16" i="17"/>
  <c r="H16"/>
  <c r="H10"/>
  <c r="G16"/>
  <c r="I16" i="18"/>
  <c r="I10"/>
  <c r="H16"/>
  <c r="G16"/>
  <c r="I16" i="19"/>
  <c r="H16"/>
  <c r="G16"/>
  <c r="I16" i="20"/>
  <c r="I10"/>
  <c r="H16"/>
  <c r="G16"/>
  <c r="I16" i="21"/>
  <c r="H16"/>
  <c r="H10"/>
  <c r="G16"/>
  <c r="I16" i="22"/>
  <c r="H16"/>
  <c r="H10"/>
  <c r="G16"/>
  <c r="G10"/>
  <c r="I16" i="23"/>
  <c r="H16"/>
  <c r="G16"/>
  <c r="G10"/>
  <c r="I16" i="24"/>
  <c r="H16"/>
  <c r="G16"/>
  <c r="I16" i="25"/>
  <c r="H16"/>
  <c r="G16"/>
  <c r="I16" i="26"/>
  <c r="H16"/>
  <c r="G16"/>
  <c r="I16" i="27"/>
  <c r="I10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H18" i="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H20" i="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H22"/>
  <c r="G23"/>
  <c r="I23" i="6"/>
  <c r="H23"/>
  <c r="G23"/>
  <c r="G22"/>
  <c r="I23" i="7"/>
  <c r="H23"/>
  <c r="H22"/>
  <c r="G23"/>
  <c r="G22"/>
  <c r="I23" i="8"/>
  <c r="H23"/>
  <c r="G23"/>
  <c r="I23" i="9"/>
  <c r="H23"/>
  <c r="G23"/>
  <c r="I23" i="10"/>
  <c r="H23"/>
  <c r="G23"/>
  <c r="G22"/>
  <c r="I23" i="11"/>
  <c r="H23"/>
  <c r="G23"/>
  <c r="G22"/>
  <c r="I23" i="12"/>
  <c r="H23"/>
  <c r="G23"/>
  <c r="G22"/>
  <c r="I23" i="13"/>
  <c r="H23"/>
  <c r="G23"/>
  <c r="G22"/>
  <c r="I23" i="14"/>
  <c r="H23"/>
  <c r="H22"/>
  <c r="G23"/>
  <c r="G22"/>
  <c r="I23" i="15"/>
  <c r="H23"/>
  <c r="H22"/>
  <c r="G23"/>
  <c r="I23" i="16"/>
  <c r="H23"/>
  <c r="G23"/>
  <c r="I23" i="17"/>
  <c r="H23"/>
  <c r="H22"/>
  <c r="G23"/>
  <c r="I23" i="18"/>
  <c r="H23"/>
  <c r="G23"/>
  <c r="I23" i="19"/>
  <c r="H23"/>
  <c r="G23"/>
  <c r="G22"/>
  <c r="I23" i="20"/>
  <c r="H23"/>
  <c r="G23"/>
  <c r="G22"/>
  <c r="I23" i="21"/>
  <c r="I22"/>
  <c r="H23"/>
  <c r="G23"/>
  <c r="G22"/>
  <c r="I23" i="22"/>
  <c r="H23"/>
  <c r="G23"/>
  <c r="I23" i="23"/>
  <c r="H23"/>
  <c r="H22"/>
  <c r="G23"/>
  <c r="I23" i="24"/>
  <c r="H23"/>
  <c r="G23"/>
  <c r="I23" i="25"/>
  <c r="H23"/>
  <c r="H22"/>
  <c r="G23"/>
  <c r="I23" i="26"/>
  <c r="H23"/>
  <c r="G23"/>
  <c r="G22"/>
  <c r="I23" i="27"/>
  <c r="H23"/>
  <c r="G23"/>
  <c r="G22"/>
  <c r="I23" i="28"/>
  <c r="I22"/>
  <c r="H23"/>
  <c r="G23"/>
  <c r="G22"/>
  <c r="I23" i="29"/>
  <c r="H23"/>
  <c r="H22"/>
  <c r="G23"/>
  <c r="G22"/>
  <c r="I23" i="30"/>
  <c r="H23"/>
  <c r="H22"/>
  <c r="G23"/>
  <c r="I23" i="31"/>
  <c r="H23"/>
  <c r="G23"/>
  <c r="I23" i="32"/>
  <c r="H23"/>
  <c r="G23"/>
  <c r="I26" i="5"/>
  <c r="I22"/>
  <c r="H26"/>
  <c r="G26"/>
  <c r="I26" i="6"/>
  <c r="H26"/>
  <c r="G26"/>
  <c r="I26" i="7"/>
  <c r="H26"/>
  <c r="G26"/>
  <c r="I26" i="8"/>
  <c r="H26"/>
  <c r="H22"/>
  <c r="G26"/>
  <c r="I26" i="9"/>
  <c r="I22"/>
  <c r="H26"/>
  <c r="G26"/>
  <c r="I26" i="10"/>
  <c r="I22"/>
  <c r="H26"/>
  <c r="G26"/>
  <c r="I26" i="11"/>
  <c r="H26"/>
  <c r="H22"/>
  <c r="G26"/>
  <c r="I26" i="12"/>
  <c r="H26"/>
  <c r="G26"/>
  <c r="I26" i="13"/>
  <c r="H26"/>
  <c r="H22"/>
  <c r="G26"/>
  <c r="I26" i="14"/>
  <c r="H26"/>
  <c r="G26"/>
  <c r="I26" i="15"/>
  <c r="H26"/>
  <c r="G26"/>
  <c r="G22"/>
  <c r="I26" i="16"/>
  <c r="I22"/>
  <c r="H26"/>
  <c r="G26"/>
  <c r="I26" i="17"/>
  <c r="I22"/>
  <c r="H26"/>
  <c r="G26"/>
  <c r="I26" i="18"/>
  <c r="I22"/>
  <c r="H26"/>
  <c r="G26"/>
  <c r="I26" i="19"/>
  <c r="H26"/>
  <c r="H22"/>
  <c r="G26"/>
  <c r="I26" i="20"/>
  <c r="H26"/>
  <c r="G26"/>
  <c r="I26" i="21"/>
  <c r="H26"/>
  <c r="G26"/>
  <c r="I26" i="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H22"/>
  <c r="G26"/>
  <c r="I26" i="29"/>
  <c r="H26"/>
  <c r="G26"/>
  <c r="I26" i="30"/>
  <c r="H26"/>
  <c r="G26"/>
  <c r="I26" i="31"/>
  <c r="H26"/>
  <c r="G26"/>
  <c r="G22"/>
  <c r="I26" i="32"/>
  <c r="H26"/>
  <c r="G26"/>
  <c r="H26" i="2"/>
  <c r="I28" i="5"/>
  <c r="H28"/>
  <c r="G28"/>
  <c r="I28" i="6"/>
  <c r="H28"/>
  <c r="H22"/>
  <c r="G28"/>
  <c r="I28" i="7"/>
  <c r="H28"/>
  <c r="G28"/>
  <c r="I28" i="8"/>
  <c r="H28"/>
  <c r="G28"/>
  <c r="G22"/>
  <c r="I28" i="9"/>
  <c r="H28"/>
  <c r="H22"/>
  <c r="G28"/>
  <c r="I28" i="10"/>
  <c r="H28"/>
  <c r="G28"/>
  <c r="I28" i="11"/>
  <c r="H28"/>
  <c r="G28"/>
  <c r="I28" i="12"/>
  <c r="I22"/>
  <c r="H28"/>
  <c r="G28"/>
  <c r="I28" i="13"/>
  <c r="I22"/>
  <c r="H28"/>
  <c r="G28"/>
  <c r="I28" i="14"/>
  <c r="H28"/>
  <c r="G28"/>
  <c r="I28" i="15"/>
  <c r="H28"/>
  <c r="G28"/>
  <c r="I28" i="16"/>
  <c r="H28"/>
  <c r="H22"/>
  <c r="G28"/>
  <c r="I28" i="17"/>
  <c r="H28"/>
  <c r="G28"/>
  <c r="G22"/>
  <c r="I28" i="18"/>
  <c r="H28"/>
  <c r="H22"/>
  <c r="G28"/>
  <c r="I28" i="19"/>
  <c r="I22"/>
  <c r="H28"/>
  <c r="G28"/>
  <c r="I28" i="20"/>
  <c r="H28"/>
  <c r="G28"/>
  <c r="I28" i="21"/>
  <c r="H28"/>
  <c r="G28"/>
  <c r="I28" i="22"/>
  <c r="I22"/>
  <c r="H28"/>
  <c r="H22"/>
  <c r="G28"/>
  <c r="G22"/>
  <c r="I28" i="23"/>
  <c r="I22"/>
  <c r="H28"/>
  <c r="G28"/>
  <c r="I28" i="24"/>
  <c r="I22"/>
  <c r="H28"/>
  <c r="H22"/>
  <c r="G28"/>
  <c r="I28" i="25"/>
  <c r="H28"/>
  <c r="G28"/>
  <c r="G22"/>
  <c r="I28" i="26"/>
  <c r="H28"/>
  <c r="G28"/>
  <c r="I28" i="27"/>
  <c r="H28"/>
  <c r="H22"/>
  <c r="G28"/>
  <c r="I28" i="28"/>
  <c r="H28"/>
  <c r="G28"/>
  <c r="I28" i="29"/>
  <c r="H28"/>
  <c r="G28"/>
  <c r="I28" i="30"/>
  <c r="H28"/>
  <c r="G28"/>
  <c r="G22"/>
  <c r="I28" i="31"/>
  <c r="H28"/>
  <c r="G28"/>
  <c r="I28" i="32"/>
  <c r="I22"/>
  <c r="H28"/>
  <c r="H22"/>
  <c r="G28"/>
  <c r="G22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I35"/>
  <c r="H35" i="8"/>
  <c r="I35"/>
  <c r="H35" i="9"/>
  <c r="H34"/>
  <c r="I35"/>
  <c r="I34"/>
  <c r="H35" i="10"/>
  <c r="I35"/>
  <c r="H35" i="11"/>
  <c r="H34"/>
  <c r="I35"/>
  <c r="H35" i="12"/>
  <c r="I35"/>
  <c r="H35" i="13"/>
  <c r="I35"/>
  <c r="H35" i="14"/>
  <c r="H34"/>
  <c r="I35"/>
  <c r="H35" i="15"/>
  <c r="H34"/>
  <c r="I35"/>
  <c r="H35" i="16"/>
  <c r="I35"/>
  <c r="H35" i="17"/>
  <c r="H34"/>
  <c r="I35"/>
  <c r="I34"/>
  <c r="H35" i="18"/>
  <c r="I35"/>
  <c r="H35" i="19"/>
  <c r="I35"/>
  <c r="I34"/>
  <c r="H35" i="20"/>
  <c r="H34"/>
  <c r="I35"/>
  <c r="H35" i="21"/>
  <c r="I35"/>
  <c r="H35" i="22"/>
  <c r="I35"/>
  <c r="I34"/>
  <c r="H35" i="23"/>
  <c r="H34"/>
  <c r="H134"/>
  <c r="I35"/>
  <c r="H35" i="24"/>
  <c r="I35"/>
  <c r="H35" i="25"/>
  <c r="I35"/>
  <c r="H35" i="26"/>
  <c r="I35"/>
  <c r="H35" i="27"/>
  <c r="I35"/>
  <c r="H35" i="28"/>
  <c r="I35"/>
  <c r="H35" i="29"/>
  <c r="I35"/>
  <c r="H35" i="30"/>
  <c r="I35"/>
  <c r="H35" i="31"/>
  <c r="H34"/>
  <c r="I35"/>
  <c r="H35" i="32"/>
  <c r="I35"/>
  <c r="G35" i="6"/>
  <c r="G34"/>
  <c r="G35" i="7"/>
  <c r="G35" i="8"/>
  <c r="G35" i="9"/>
  <c r="G34"/>
  <c r="G35" i="10"/>
  <c r="G35" i="11"/>
  <c r="G35" i="12"/>
  <c r="G35" i="13"/>
  <c r="G35" i="14"/>
  <c r="G35" i="15"/>
  <c r="G34"/>
  <c r="G35" i="16"/>
  <c r="G35" i="17"/>
  <c r="G35" i="18"/>
  <c r="G35" i="19"/>
  <c r="G35" i="20"/>
  <c r="G34"/>
  <c r="G35" i="21"/>
  <c r="G35" i="22"/>
  <c r="G35" i="23"/>
  <c r="G34"/>
  <c r="G35" i="24"/>
  <c r="G35" i="25"/>
  <c r="G35" i="26"/>
  <c r="G35" i="27"/>
  <c r="G35" i="28"/>
  <c r="G35" i="29"/>
  <c r="G35" i="30"/>
  <c r="G35" i="31"/>
  <c r="G35" i="32"/>
  <c r="H38" i="5"/>
  <c r="I38"/>
  <c r="I34"/>
  <c r="H38" i="6"/>
  <c r="I38"/>
  <c r="H38" i="7"/>
  <c r="I38"/>
  <c r="H38" i="8"/>
  <c r="I38"/>
  <c r="H38" i="9"/>
  <c r="I38"/>
  <c r="H38" i="10"/>
  <c r="H34"/>
  <c r="I38"/>
  <c r="H38" i="11"/>
  <c r="I38"/>
  <c r="H38" i="12"/>
  <c r="H34"/>
  <c r="I38"/>
  <c r="H38" i="13"/>
  <c r="H34"/>
  <c r="I38"/>
  <c r="H38" i="14"/>
  <c r="I38"/>
  <c r="H38" i="15"/>
  <c r="I38"/>
  <c r="H38" i="16"/>
  <c r="I38"/>
  <c r="H38" i="17"/>
  <c r="I38"/>
  <c r="H38" i="18"/>
  <c r="I38"/>
  <c r="H38" i="19"/>
  <c r="H34"/>
  <c r="I38"/>
  <c r="H38" i="20"/>
  <c r="I38"/>
  <c r="H38" i="21"/>
  <c r="H34"/>
  <c r="I38"/>
  <c r="H38" i="22"/>
  <c r="I38"/>
  <c r="H38" i="23"/>
  <c r="I38"/>
  <c r="H38" i="24"/>
  <c r="I38"/>
  <c r="I34"/>
  <c r="H38" i="25"/>
  <c r="I38"/>
  <c r="H38" i="26"/>
  <c r="I38"/>
  <c r="H38" i="27"/>
  <c r="I38"/>
  <c r="H38" i="28"/>
  <c r="H34"/>
  <c r="I38"/>
  <c r="H38" i="29"/>
  <c r="I38"/>
  <c r="H38" i="30"/>
  <c r="H34"/>
  <c r="I38"/>
  <c r="H38" i="31"/>
  <c r="I38"/>
  <c r="H38" i="32"/>
  <c r="I38"/>
  <c r="G38" i="5"/>
  <c r="G34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4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H34"/>
  <c r="G40"/>
  <c r="I40" i="8"/>
  <c r="H40"/>
  <c r="G40"/>
  <c r="I40" i="9"/>
  <c r="H40"/>
  <c r="G40"/>
  <c r="I40" i="10"/>
  <c r="H40"/>
  <c r="G40"/>
  <c r="I40" i="11"/>
  <c r="I34"/>
  <c r="H40"/>
  <c r="G40"/>
  <c r="I40" i="12"/>
  <c r="H40"/>
  <c r="G40"/>
  <c r="I40" i="13"/>
  <c r="H40"/>
  <c r="G40"/>
  <c r="G34"/>
  <c r="I40" i="14"/>
  <c r="I3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H34"/>
  <c r="G40"/>
  <c r="I40" i="27"/>
  <c r="H40"/>
  <c r="G40"/>
  <c r="G34"/>
  <c r="I40" i="28"/>
  <c r="H40"/>
  <c r="G40"/>
  <c r="I40" i="29"/>
  <c r="I34"/>
  <c r="H40"/>
  <c r="H34"/>
  <c r="G40"/>
  <c r="I40" i="30"/>
  <c r="H40"/>
  <c r="G40"/>
  <c r="I40" i="31"/>
  <c r="H40"/>
  <c r="G40"/>
  <c r="G34"/>
  <c r="I40" i="32"/>
  <c r="I34"/>
  <c r="H40"/>
  <c r="G40"/>
  <c r="H43" i="5"/>
  <c r="I43"/>
  <c r="H43" i="6"/>
  <c r="I43"/>
  <c r="H43" i="7"/>
  <c r="I43"/>
  <c r="H43" i="8"/>
  <c r="I43"/>
  <c r="H43" i="9"/>
  <c r="I43"/>
  <c r="H43" i="10"/>
  <c r="I43"/>
  <c r="I34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I34"/>
  <c r="H43" i="19"/>
  <c r="I43"/>
  <c r="H43" i="20"/>
  <c r="I43"/>
  <c r="I34"/>
  <c r="H43" i="21"/>
  <c r="I43"/>
  <c r="H43" i="22"/>
  <c r="I43"/>
  <c r="H43" i="23"/>
  <c r="I43"/>
  <c r="H43" i="24"/>
  <c r="H3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34"/>
  <c r="G43" i="22"/>
  <c r="G43" i="23"/>
  <c r="G43" i="24"/>
  <c r="G43" i="25"/>
  <c r="G43" i="26"/>
  <c r="G43" i="27"/>
  <c r="G43" i="28"/>
  <c r="G43" i="29"/>
  <c r="G43" i="30"/>
  <c r="G43" i="31"/>
  <c r="G43" i="32"/>
  <c r="G34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H46" i="6"/>
  <c r="I46"/>
  <c r="H46" i="7"/>
  <c r="I46"/>
  <c r="H46" i="8"/>
  <c r="I46"/>
  <c r="I34"/>
  <c r="H46" i="9"/>
  <c r="I46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H46" i="19"/>
  <c r="I46"/>
  <c r="H46" i="20"/>
  <c r="I46"/>
  <c r="H46" i="21"/>
  <c r="I46"/>
  <c r="I34"/>
  <c r="H46" i="22"/>
  <c r="I46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H34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34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34"/>
  <c r="G48" i="9"/>
  <c r="G48" i="10"/>
  <c r="G48" i="11"/>
  <c r="G48" i="12"/>
  <c r="G48" i="13"/>
  <c r="G48" i="14"/>
  <c r="G48" i="15"/>
  <c r="G48" i="16"/>
  <c r="G48" i="17"/>
  <c r="G48" i="18"/>
  <c r="G34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G53"/>
  <c r="I53" i="6"/>
  <c r="H53"/>
  <c r="G53"/>
  <c r="I53" i="7"/>
  <c r="H53"/>
  <c r="G53"/>
  <c r="G50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I50"/>
  <c r="H53"/>
  <c r="G53"/>
  <c r="I53" i="21"/>
  <c r="H53"/>
  <c r="G53"/>
  <c r="I53" i="22"/>
  <c r="H53"/>
  <c r="G53"/>
  <c r="I53" i="23"/>
  <c r="H53"/>
  <c r="G53"/>
  <c r="I53" i="24"/>
  <c r="H53"/>
  <c r="G53"/>
  <c r="G50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H50"/>
  <c r="G53"/>
  <c r="I53" i="31"/>
  <c r="H53"/>
  <c r="H50"/>
  <c r="G53"/>
  <c r="G50"/>
  <c r="I53" i="32"/>
  <c r="H53"/>
  <c r="G53"/>
  <c r="H53" i="2"/>
  <c r="H51" i="5"/>
  <c r="H50"/>
  <c r="I51"/>
  <c r="I50"/>
  <c r="H51" i="6"/>
  <c r="H50"/>
  <c r="I51"/>
  <c r="I50"/>
  <c r="H51" i="7"/>
  <c r="H50"/>
  <c r="I51"/>
  <c r="H51" i="8"/>
  <c r="I51"/>
  <c r="I50"/>
  <c r="H51" i="9"/>
  <c r="H50"/>
  <c r="H134"/>
  <c r="I51"/>
  <c r="I50"/>
  <c r="H51" i="10"/>
  <c r="H50"/>
  <c r="I51"/>
  <c r="I50"/>
  <c r="H51" i="11"/>
  <c r="I51"/>
  <c r="I50"/>
  <c r="H51" i="12"/>
  <c r="H50"/>
  <c r="I51"/>
  <c r="H51" i="13"/>
  <c r="H50"/>
  <c r="I51"/>
  <c r="I50"/>
  <c r="H51" i="14"/>
  <c r="H50"/>
  <c r="I51"/>
  <c r="I50"/>
  <c r="H51" i="15"/>
  <c r="H50"/>
  <c r="I51"/>
  <c r="I50"/>
  <c r="H51" i="16"/>
  <c r="H50"/>
  <c r="I51"/>
  <c r="I50"/>
  <c r="H51" i="17"/>
  <c r="H50"/>
  <c r="I51"/>
  <c r="I50"/>
  <c r="H51" i="18"/>
  <c r="H50"/>
  <c r="I51"/>
  <c r="I50"/>
  <c r="H51" i="19"/>
  <c r="H50"/>
  <c r="I51"/>
  <c r="H51" i="20"/>
  <c r="H50"/>
  <c r="I51"/>
  <c r="H51" i="21"/>
  <c r="H50"/>
  <c r="I51"/>
  <c r="I50"/>
  <c r="H51" i="22"/>
  <c r="I51"/>
  <c r="I50"/>
  <c r="H51" i="23"/>
  <c r="I51"/>
  <c r="I50"/>
  <c r="H51" i="24"/>
  <c r="H50"/>
  <c r="I51"/>
  <c r="I50"/>
  <c r="H51" i="25"/>
  <c r="H50"/>
  <c r="I51"/>
  <c r="I50"/>
  <c r="H51" i="26"/>
  <c r="H50"/>
  <c r="I51"/>
  <c r="I50"/>
  <c r="H51" i="27"/>
  <c r="H50"/>
  <c r="I51"/>
  <c r="I50"/>
  <c r="H51" i="28"/>
  <c r="H50"/>
  <c r="I51"/>
  <c r="I50"/>
  <c r="H51" i="29"/>
  <c r="H50"/>
  <c r="I51"/>
  <c r="I50"/>
  <c r="H51" i="30"/>
  <c r="I51"/>
  <c r="I50"/>
  <c r="H51" i="31"/>
  <c r="I51"/>
  <c r="I50"/>
  <c r="H51" i="32"/>
  <c r="H50"/>
  <c r="I51"/>
  <c r="I50"/>
  <c r="H51" i="2"/>
  <c r="H50"/>
  <c r="G51" i="5"/>
  <c r="G50"/>
  <c r="G51" i="6"/>
  <c r="G50"/>
  <c r="G51" i="7"/>
  <c r="G51" i="8"/>
  <c r="G50"/>
  <c r="G51" i="9"/>
  <c r="G51" i="10"/>
  <c r="G50"/>
  <c r="G51" i="11"/>
  <c r="G50"/>
  <c r="G51" i="12"/>
  <c r="G51" i="13"/>
  <c r="G50"/>
  <c r="G51" i="14"/>
  <c r="G51" i="15"/>
  <c r="G50"/>
  <c r="G51" i="16"/>
  <c r="G50"/>
  <c r="G51" i="17"/>
  <c r="G50"/>
  <c r="G51" i="18"/>
  <c r="G50"/>
  <c r="G51" i="19"/>
  <c r="G50"/>
  <c r="G51" i="20"/>
  <c r="G50"/>
  <c r="G51" i="21"/>
  <c r="G50"/>
  <c r="G51" i="22"/>
  <c r="G51" i="23"/>
  <c r="G50"/>
  <c r="G51" i="24"/>
  <c r="G51" i="25"/>
  <c r="G50"/>
  <c r="G51" i="26"/>
  <c r="G50"/>
  <c r="G51" i="27"/>
  <c r="G50"/>
  <c r="G51" i="28"/>
  <c r="G50"/>
  <c r="G51" i="29"/>
  <c r="G51" i="30"/>
  <c r="G50"/>
  <c r="G51" i="31"/>
  <c r="G51" i="32"/>
  <c r="G50"/>
  <c r="I50" i="12"/>
  <c r="I50" i="19"/>
  <c r="G50" i="22"/>
  <c r="H56" i="5"/>
  <c r="I56"/>
  <c r="H56" i="6"/>
  <c r="I56"/>
  <c r="H56" i="7"/>
  <c r="I56"/>
  <c r="H56" i="8"/>
  <c r="I56"/>
  <c r="H56" i="9"/>
  <c r="I56"/>
  <c r="H56" i="10"/>
  <c r="I56"/>
  <c r="H56" i="11"/>
  <c r="H55"/>
  <c r="I56"/>
  <c r="H56" i="12"/>
  <c r="I56"/>
  <c r="H56" i="13"/>
  <c r="I56"/>
  <c r="H56" i="14"/>
  <c r="I56"/>
  <c r="H56" i="15"/>
  <c r="H55"/>
  <c r="I56"/>
  <c r="H56" i="16"/>
  <c r="H55"/>
  <c r="I56"/>
  <c r="H56" i="17"/>
  <c r="I56"/>
  <c r="H56" i="18"/>
  <c r="I56"/>
  <c r="H56" i="19"/>
  <c r="H55"/>
  <c r="I56"/>
  <c r="H56" i="20"/>
  <c r="I56"/>
  <c r="I55"/>
  <c r="H56" i="21"/>
  <c r="H55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I55"/>
  <c r="H56" i="32"/>
  <c r="I56"/>
  <c r="H56" i="2"/>
  <c r="G56" i="5"/>
  <c r="G56" i="6"/>
  <c r="G56" i="7"/>
  <c r="G56" i="8"/>
  <c r="G56" i="9"/>
  <c r="G56" i="10"/>
  <c r="G56" i="11"/>
  <c r="G55"/>
  <c r="G56" i="12"/>
  <c r="G56" i="13"/>
  <c r="G55"/>
  <c r="G56" i="14"/>
  <c r="G56" i="15"/>
  <c r="G56" i="16"/>
  <c r="G56" i="17"/>
  <c r="G55"/>
  <c r="G56" i="18"/>
  <c r="G56" i="19"/>
  <c r="G56" i="20"/>
  <c r="G56" i="21"/>
  <c r="G56" i="22"/>
  <c r="G56" i="23"/>
  <c r="G56" i="24"/>
  <c r="G56" i="25"/>
  <c r="G56" i="26"/>
  <c r="G56" i="27"/>
  <c r="G55"/>
  <c r="G56" i="28"/>
  <c r="G56" i="29"/>
  <c r="G56" i="30"/>
  <c r="G56" i="31"/>
  <c r="G56" i="32"/>
  <c r="H58" i="5"/>
  <c r="I58"/>
  <c r="H58" i="6"/>
  <c r="I58"/>
  <c r="H58" i="7"/>
  <c r="H55"/>
  <c r="I58"/>
  <c r="H58" i="8"/>
  <c r="I58"/>
  <c r="H58" i="9"/>
  <c r="I58"/>
  <c r="H58" i="10"/>
  <c r="I58"/>
  <c r="H58" i="11"/>
  <c r="I58"/>
  <c r="H58" i="12"/>
  <c r="H74"/>
  <c r="H93"/>
  <c r="I58"/>
  <c r="I55"/>
  <c r="H58" i="13"/>
  <c r="I58"/>
  <c r="H58" i="14"/>
  <c r="H55"/>
  <c r="I58"/>
  <c r="H58" i="15"/>
  <c r="I58"/>
  <c r="I55"/>
  <c r="H58" i="16"/>
  <c r="I58"/>
  <c r="I55"/>
  <c r="H58" i="17"/>
  <c r="H55"/>
  <c r="I58"/>
  <c r="H58" i="18"/>
  <c r="I58"/>
  <c r="H58" i="19"/>
  <c r="I58"/>
  <c r="H58" i="20"/>
  <c r="I58"/>
  <c r="H58" i="21"/>
  <c r="I58"/>
  <c r="H58" i="22"/>
  <c r="I58"/>
  <c r="I55"/>
  <c r="H58" i="23"/>
  <c r="I58"/>
  <c r="H58" i="24"/>
  <c r="H55"/>
  <c r="I58"/>
  <c r="I55"/>
  <c r="H58" i="25"/>
  <c r="I58"/>
  <c r="H58" i="26"/>
  <c r="I58"/>
  <c r="H58" i="27"/>
  <c r="I58"/>
  <c r="H58" i="28"/>
  <c r="I58"/>
  <c r="H58" i="29"/>
  <c r="I58"/>
  <c r="H58" i="30"/>
  <c r="I58"/>
  <c r="I55"/>
  <c r="H58" i="31"/>
  <c r="I58"/>
  <c r="H58" i="32"/>
  <c r="H55"/>
  <c r="I58"/>
  <c r="G58" i="5"/>
  <c r="G68"/>
  <c r="G74"/>
  <c r="G93"/>
  <c r="G58" i="6"/>
  <c r="G58" i="7"/>
  <c r="G58" i="8"/>
  <c r="G58" i="9"/>
  <c r="G55"/>
  <c r="G58" i="10"/>
  <c r="G58" i="11"/>
  <c r="G58" i="12"/>
  <c r="G58" i="13"/>
  <c r="G58" i="14"/>
  <c r="G58" i="15"/>
  <c r="G55"/>
  <c r="G58" i="16"/>
  <c r="G58" i="17"/>
  <c r="G58" i="18"/>
  <c r="G58" i="19"/>
  <c r="G55"/>
  <c r="G58" i="20"/>
  <c r="G58" i="21"/>
  <c r="G55"/>
  <c r="G58" i="22"/>
  <c r="G58" i="23"/>
  <c r="G58" i="24"/>
  <c r="G58" i="25"/>
  <c r="G5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I55"/>
  <c r="H65" i="12"/>
  <c r="I65"/>
  <c r="H65" i="13"/>
  <c r="I65"/>
  <c r="H65" i="14"/>
  <c r="I65"/>
  <c r="H65" i="15"/>
  <c r="I65"/>
  <c r="H65" i="16"/>
  <c r="I65"/>
  <c r="H65" i="17"/>
  <c r="I65"/>
  <c r="I5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I55"/>
  <c r="H65" i="27"/>
  <c r="I65"/>
  <c r="H65" i="28"/>
  <c r="I65"/>
  <c r="H65" i="29"/>
  <c r="I65"/>
  <c r="H65" i="30"/>
  <c r="I65"/>
  <c r="H65" i="31"/>
  <c r="I65"/>
  <c r="H65" i="32"/>
  <c r="I65"/>
  <c r="G65" i="5"/>
  <c r="G5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55"/>
  <c r="G65" i="25"/>
  <c r="G65" i="26"/>
  <c r="G65" i="27"/>
  <c r="G65" i="28"/>
  <c r="G65" i="29"/>
  <c r="G65" i="30"/>
  <c r="G65" i="31"/>
  <c r="G55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I55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6"/>
  <c r="G55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I55"/>
  <c r="H74" i="8"/>
  <c r="I74"/>
  <c r="H74" i="9"/>
  <c r="I74"/>
  <c r="H74" i="10"/>
  <c r="I74"/>
  <c r="H74" i="11"/>
  <c r="I74"/>
  <c r="I74" i="12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55"/>
  <c r="G74" i="23"/>
  <c r="G74" i="24"/>
  <c r="G74" i="25"/>
  <c r="G74" i="26"/>
  <c r="G74" i="27"/>
  <c r="G74" i="28"/>
  <c r="G74" i="29"/>
  <c r="G74" i="30"/>
  <c r="G74" i="31"/>
  <c r="G74" i="32"/>
  <c r="G55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H55"/>
  <c r="I86"/>
  <c r="H86" i="29"/>
  <c r="I86"/>
  <c r="H86" i="30"/>
  <c r="I86"/>
  <c r="H86" i="31"/>
  <c r="I86"/>
  <c r="H86" i="32"/>
  <c r="I86"/>
  <c r="I55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I93" i="12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H93" i="32"/>
  <c r="I93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I109" i="5"/>
  <c r="I108"/>
  <c r="H109"/>
  <c r="G109"/>
  <c r="I109" i="6"/>
  <c r="H109"/>
  <c r="H108"/>
  <c r="G109"/>
  <c r="G108"/>
  <c r="I109" i="7"/>
  <c r="H109"/>
  <c r="G109"/>
  <c r="G108"/>
  <c r="I109" i="8"/>
  <c r="I108"/>
  <c r="H109"/>
  <c r="G109"/>
  <c r="I109" i="9"/>
  <c r="H109"/>
  <c r="G109"/>
  <c r="G108"/>
  <c r="G134"/>
  <c r="I109" i="10"/>
  <c r="I108"/>
  <c r="H109"/>
  <c r="G109"/>
  <c r="I109" i="11"/>
  <c r="I108"/>
  <c r="H109"/>
  <c r="G109"/>
  <c r="G108"/>
  <c r="I109" i="12"/>
  <c r="H109"/>
  <c r="G109"/>
  <c r="G108"/>
  <c r="I109" i="13"/>
  <c r="H109"/>
  <c r="G109"/>
  <c r="I109" i="14"/>
  <c r="H109"/>
  <c r="G109"/>
  <c r="G108"/>
  <c r="I109" i="15"/>
  <c r="H109"/>
  <c r="H108"/>
  <c r="G109"/>
  <c r="I109" i="16"/>
  <c r="H109"/>
  <c r="G109"/>
  <c r="G108"/>
  <c r="I109" i="17"/>
  <c r="H109"/>
  <c r="H108"/>
  <c r="G109"/>
  <c r="I109" i="18"/>
  <c r="I108"/>
  <c r="H109"/>
  <c r="H108"/>
  <c r="G109"/>
  <c r="I109" i="19"/>
  <c r="H109"/>
  <c r="G109"/>
  <c r="I109" i="20"/>
  <c r="H109"/>
  <c r="H108"/>
  <c r="G109"/>
  <c r="I109" i="21"/>
  <c r="H109"/>
  <c r="G109"/>
  <c r="G108"/>
  <c r="I109" i="22"/>
  <c r="I108"/>
  <c r="H109"/>
  <c r="G109"/>
  <c r="I109" i="23"/>
  <c r="H109"/>
  <c r="G109"/>
  <c r="I109" i="24"/>
  <c r="H109"/>
  <c r="G109"/>
  <c r="I109" i="25"/>
  <c r="I108"/>
  <c r="H109"/>
  <c r="H108"/>
  <c r="G109"/>
  <c r="G108"/>
  <c r="I109" i="26"/>
  <c r="H109"/>
  <c r="G109"/>
  <c r="G108"/>
  <c r="I109" i="27"/>
  <c r="H109"/>
  <c r="H108"/>
  <c r="G109"/>
  <c r="G108"/>
  <c r="G134"/>
  <c r="I109" i="28"/>
  <c r="H109"/>
  <c r="H108"/>
  <c r="G109"/>
  <c r="I109" i="29"/>
  <c r="I108"/>
  <c r="H109"/>
  <c r="G109"/>
  <c r="I109" i="30"/>
  <c r="H109"/>
  <c r="G109"/>
  <c r="I109" i="31"/>
  <c r="I108"/>
  <c r="H109"/>
  <c r="H108"/>
  <c r="G109"/>
  <c r="I109" i="32"/>
  <c r="I108"/>
  <c r="H109"/>
  <c r="G109"/>
  <c r="G108"/>
  <c r="I111" i="2"/>
  <c r="I108"/>
  <c r="H109"/>
  <c r="H111" i="5"/>
  <c r="H108"/>
  <c r="I111"/>
  <c r="H111" i="6"/>
  <c r="I111"/>
  <c r="H111" i="7"/>
  <c r="H108"/>
  <c r="I111"/>
  <c r="H111" i="8"/>
  <c r="H108"/>
  <c r="I111"/>
  <c r="H111" i="9"/>
  <c r="H108"/>
  <c r="I111"/>
  <c r="I108"/>
  <c r="H111" i="10"/>
  <c r="H108"/>
  <c r="I111"/>
  <c r="H111" i="11"/>
  <c r="H108"/>
  <c r="I111"/>
  <c r="H111" i="12"/>
  <c r="H108"/>
  <c r="I111"/>
  <c r="I108"/>
  <c r="H111" i="13"/>
  <c r="H108"/>
  <c r="I111"/>
  <c r="I108"/>
  <c r="H111" i="14"/>
  <c r="I111"/>
  <c r="I108"/>
  <c r="H111" i="15"/>
  <c r="I111"/>
  <c r="I108"/>
  <c r="H111" i="16"/>
  <c r="H108"/>
  <c r="I111"/>
  <c r="I108"/>
  <c r="H111" i="17"/>
  <c r="I111"/>
  <c r="I108"/>
  <c r="I134"/>
  <c r="H111" i="18"/>
  <c r="I111"/>
  <c r="H111" i="19"/>
  <c r="I111"/>
  <c r="I108"/>
  <c r="H111" i="20"/>
  <c r="I111"/>
  <c r="H111" i="21"/>
  <c r="H108"/>
  <c r="I111"/>
  <c r="I108"/>
  <c r="H111" i="22"/>
  <c r="H108"/>
  <c r="I111"/>
  <c r="H111" i="23"/>
  <c r="I111"/>
  <c r="I108"/>
  <c r="H111" i="24"/>
  <c r="I111"/>
  <c r="I108"/>
  <c r="H111" i="25"/>
  <c r="I111"/>
  <c r="H111" i="26"/>
  <c r="H108"/>
  <c r="I111"/>
  <c r="H111" i="27"/>
  <c r="I111"/>
  <c r="H111" i="28"/>
  <c r="I111"/>
  <c r="I108"/>
  <c r="I134"/>
  <c r="H111" i="29"/>
  <c r="I111"/>
  <c r="H111" i="30"/>
  <c r="I111"/>
  <c r="I108"/>
  <c r="H111" i="31"/>
  <c r="I111"/>
  <c r="H111" i="32"/>
  <c r="H108"/>
  <c r="I111"/>
  <c r="H111" i="2"/>
  <c r="H108"/>
  <c r="G111" i="5"/>
  <c r="G108"/>
  <c r="G111" i="6"/>
  <c r="G111" i="7"/>
  <c r="G111" i="8"/>
  <c r="G108"/>
  <c r="G111" i="9"/>
  <c r="G111" i="10"/>
  <c r="G108"/>
  <c r="G111" i="11"/>
  <c r="G111" i="12"/>
  <c r="G111" i="13"/>
  <c r="G108"/>
  <c r="G111" i="14"/>
  <c r="G111" i="15"/>
  <c r="G108"/>
  <c r="G111" i="16"/>
  <c r="G111" i="17"/>
  <c r="G108"/>
  <c r="G111" i="18"/>
  <c r="G108"/>
  <c r="G111" i="19"/>
  <c r="G108"/>
  <c r="G111" i="20"/>
  <c r="G108"/>
  <c r="G111" i="21"/>
  <c r="G111" i="22"/>
  <c r="G108"/>
  <c r="G111" i="23"/>
  <c r="G111" i="24"/>
  <c r="G108"/>
  <c r="G111" i="25"/>
  <c r="G111" i="26"/>
  <c r="G111" i="27"/>
  <c r="G111" i="28"/>
  <c r="G108"/>
  <c r="G111" i="29"/>
  <c r="G111" i="30"/>
  <c r="G108"/>
  <c r="G111" i="31"/>
  <c r="G108"/>
  <c r="G111" i="32"/>
  <c r="I108" i="6"/>
  <c r="I108" i="20"/>
  <c r="I114" i="5"/>
  <c r="I113"/>
  <c r="H114"/>
  <c r="H113"/>
  <c r="G114"/>
  <c r="G113"/>
  <c r="I114" i="6"/>
  <c r="I113"/>
  <c r="H114"/>
  <c r="H113"/>
  <c r="H134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4" i="2"/>
  <c r="I113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H134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34"/>
  <c r="G121" i="15"/>
  <c r="G121" i="16"/>
  <c r="G121" i="17"/>
  <c r="G121" i="18"/>
  <c r="G121" i="19"/>
  <c r="G121" i="20"/>
  <c r="G121" i="21"/>
  <c r="G121" i="22"/>
  <c r="G134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I134"/>
  <c r="H123" i="16"/>
  <c r="I123"/>
  <c r="H123" i="17"/>
  <c r="I123"/>
  <c r="H123" i="18"/>
  <c r="I123"/>
  <c r="H123" i="19"/>
  <c r="I123"/>
  <c r="H123" i="20"/>
  <c r="H134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I134"/>
  <c r="H123" i="30"/>
  <c r="I123"/>
  <c r="H123" i="31"/>
  <c r="I123"/>
  <c r="I134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H134"/>
  <c r="I125"/>
  <c r="H125" i="12"/>
  <c r="I125"/>
  <c r="I134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34"/>
  <c r="G125" i="27"/>
  <c r="G125" i="28"/>
  <c r="G125" i="29"/>
  <c r="G125" i="30"/>
  <c r="G125" i="31"/>
  <c r="G125" i="32"/>
  <c r="H132" i="5"/>
  <c r="H134"/>
  <c r="I132"/>
  <c r="I134"/>
  <c r="H132" i="6"/>
  <c r="I132"/>
  <c r="I134"/>
  <c r="H132" i="7"/>
  <c r="H134"/>
  <c r="I132"/>
  <c r="I134"/>
  <c r="H132" i="8"/>
  <c r="I132"/>
  <c r="H132" i="9"/>
  <c r="I132"/>
  <c r="I134"/>
  <c r="H132" i="10"/>
  <c r="H55"/>
  <c r="H134"/>
  <c r="I132"/>
  <c r="I134"/>
  <c r="H132" i="11"/>
  <c r="I132"/>
  <c r="I134"/>
  <c r="H132" i="12"/>
  <c r="I132"/>
  <c r="H132" i="13"/>
  <c r="H55"/>
  <c r="H134"/>
  <c r="I132"/>
  <c r="I134"/>
  <c r="H132" i="14"/>
  <c r="H134"/>
  <c r="I132"/>
  <c r="H132" i="15"/>
  <c r="H134"/>
  <c r="I132"/>
  <c r="H132" i="16"/>
  <c r="H134"/>
  <c r="I132"/>
  <c r="H132" i="17"/>
  <c r="H134"/>
  <c r="I132"/>
  <c r="H132" i="18"/>
  <c r="H134"/>
  <c r="I132"/>
  <c r="I134"/>
  <c r="H132" i="19"/>
  <c r="H134"/>
  <c r="I132"/>
  <c r="I134"/>
  <c r="H132" i="20"/>
  <c r="I132"/>
  <c r="I134"/>
  <c r="H132" i="21"/>
  <c r="H134"/>
  <c r="I132"/>
  <c r="I134"/>
  <c r="H132" i="22"/>
  <c r="H134"/>
  <c r="I132"/>
  <c r="H132" i="23"/>
  <c r="I132"/>
  <c r="I134"/>
  <c r="H132" i="24"/>
  <c r="H134"/>
  <c r="I132"/>
  <c r="H132" i="25"/>
  <c r="H134"/>
  <c r="I132"/>
  <c r="I134"/>
  <c r="H132" i="26"/>
  <c r="I132"/>
  <c r="I134"/>
  <c r="H132" i="27"/>
  <c r="H134"/>
  <c r="I132"/>
  <c r="I134"/>
  <c r="H132" i="28"/>
  <c r="H134"/>
  <c r="I132"/>
  <c r="H132" i="29"/>
  <c r="I132"/>
  <c r="H132" i="30"/>
  <c r="I132"/>
  <c r="I134"/>
  <c r="H132" i="31"/>
  <c r="H134"/>
  <c r="I132"/>
  <c r="H132" i="32"/>
  <c r="I132"/>
  <c r="I134"/>
  <c r="H132" i="2"/>
  <c r="I132"/>
  <c r="G132" i="5"/>
  <c r="G132" i="6"/>
  <c r="G134"/>
  <c r="G132" i="7"/>
  <c r="G134"/>
  <c r="G132" i="8"/>
  <c r="G134"/>
  <c r="G132" i="9"/>
  <c r="G132" i="10"/>
  <c r="G134"/>
  <c r="G132" i="11"/>
  <c r="G134"/>
  <c r="G132" i="12"/>
  <c r="G134"/>
  <c r="G132" i="13"/>
  <c r="G134"/>
  <c r="G132" i="14"/>
  <c r="G132" i="15"/>
  <c r="G134"/>
  <c r="G132" i="16"/>
  <c r="G134"/>
  <c r="G132" i="17"/>
  <c r="G134"/>
  <c r="G132" i="18"/>
  <c r="G132" i="19"/>
  <c r="G134"/>
  <c r="G132" i="20"/>
  <c r="G132" i="21"/>
  <c r="G134"/>
  <c r="G132" i="22"/>
  <c r="G132" i="23"/>
  <c r="G132" i="24"/>
  <c r="G134"/>
  <c r="G132" i="25"/>
  <c r="G134"/>
  <c r="G132" i="26"/>
  <c r="G132" i="27"/>
  <c r="G132" i="28"/>
  <c r="G134"/>
  <c r="G132" i="29"/>
  <c r="G134"/>
  <c r="G132" i="30"/>
  <c r="G134"/>
  <c r="G132" i="31"/>
  <c r="G134"/>
  <c r="G132" i="32"/>
  <c r="G138" i="1"/>
  <c r="G131"/>
  <c r="G129"/>
  <c r="G124"/>
  <c r="G127"/>
  <c r="G122"/>
  <c r="G120"/>
  <c r="G119"/>
  <c r="G117"/>
  <c r="G115"/>
  <c r="G114"/>
  <c r="G112"/>
  <c r="G110"/>
  <c r="G108"/>
  <c r="G99"/>
  <c r="G92"/>
  <c r="G80"/>
  <c r="G74"/>
  <c r="G71"/>
  <c r="G64"/>
  <c r="G62"/>
  <c r="G61"/>
  <c r="G59"/>
  <c r="G56"/>
  <c r="G57"/>
  <c r="G49"/>
  <c r="G54"/>
  <c r="G52"/>
  <c r="G44"/>
  <c r="G46"/>
  <c r="G40"/>
  <c r="G41"/>
  <c r="G38"/>
  <c r="G34"/>
  <c r="G32"/>
  <c r="G29"/>
  <c r="G28"/>
  <c r="G26"/>
  <c r="G24"/>
  <c r="G22"/>
  <c r="G20"/>
  <c r="G17"/>
  <c r="G16"/>
  <c r="G13"/>
  <c r="C14" i="4"/>
  <c r="C34"/>
  <c r="C45"/>
  <c r="D35"/>
  <c r="D34"/>
  <c r="D14"/>
  <c r="D45"/>
  <c r="D8" i="3"/>
  <c r="D18"/>
  <c r="D11"/>
  <c r="E11"/>
  <c r="G55" i="8"/>
  <c r="G55" i="18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H55" i="20"/>
  <c r="H55" i="27"/>
  <c r="G34" i="19"/>
  <c r="H22" i="20"/>
  <c r="G22" i="9"/>
  <c r="H108" i="23"/>
  <c r="H108" i="19"/>
  <c r="H50" i="8"/>
  <c r="H22" i="2"/>
  <c r="H10"/>
  <c r="H55" i="23"/>
  <c r="G55" i="29"/>
  <c r="I108" i="7"/>
  <c r="G55" i="28"/>
  <c r="G55" i="12"/>
  <c r="I34" i="6"/>
  <c r="I55" i="8"/>
  <c r="H34"/>
  <c r="H34" i="22"/>
  <c r="H34" i="18"/>
  <c r="H55" i="9"/>
  <c r="H22" i="10"/>
  <c r="H108" i="30"/>
  <c r="H55"/>
  <c r="I55" i="18"/>
  <c r="I55" i="10"/>
  <c r="G50" i="29"/>
  <c r="I34" i="25"/>
  <c r="I22" i="15"/>
  <c r="G108" i="29"/>
  <c r="I55" i="25"/>
  <c r="H55" i="29"/>
  <c r="H55" i="25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6" i="3"/>
  <c r="G55" i="7"/>
  <c r="H10" i="16"/>
  <c r="I125" i="2"/>
  <c r="H108" i="29"/>
  <c r="H134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H108" i="14"/>
  <c r="H55" i="31"/>
  <c r="G55" i="20"/>
  <c r="G34" i="30"/>
  <c r="G34" i="24"/>
  <c r="G34" i="16"/>
  <c r="I10" i="31"/>
  <c r="I10" i="21"/>
  <c r="I22" i="25"/>
  <c r="H10" i="8"/>
  <c r="H43" i="2"/>
  <c r="H34"/>
  <c r="I93"/>
  <c r="I55"/>
  <c r="H125"/>
  <c r="G50" i="14"/>
  <c r="G50" i="9"/>
  <c r="H34" i="25"/>
  <c r="H22" i="31"/>
  <c r="G10" i="16"/>
  <c r="I43" i="2"/>
  <c r="I34"/>
  <c r="H68"/>
  <c r="H55"/>
  <c r="G55" i="30"/>
  <c r="G55" i="23"/>
  <c r="G55" i="10"/>
  <c r="I55" i="21"/>
  <c r="H55" i="18"/>
  <c r="I34" i="7"/>
  <c r="I34" i="27"/>
  <c r="I34" i="12"/>
  <c r="I22" i="29"/>
  <c r="G22" i="23"/>
  <c r="G10" i="20"/>
  <c r="H134" i="2"/>
  <c r="D6" i="3"/>
  <c r="G18"/>
  <c r="I134" i="2"/>
  <c r="G134" i="5"/>
  <c r="H134" i="30"/>
  <c r="H134" i="12"/>
  <c r="G134" i="23"/>
  <c r="H134" i="32"/>
  <c r="H134" i="8"/>
  <c r="I134" i="22"/>
  <c r="G140" i="1"/>
  <c r="I134" i="24"/>
  <c r="I134" i="16"/>
  <c r="I134" i="14"/>
  <c r="I134" i="8"/>
  <c r="G134" i="20"/>
  <c r="G134" i="32"/>
  <c r="F18" i="3"/>
</calcChain>
</file>

<file path=xl/sharedStrings.xml><?xml version="1.0" encoding="utf-8"?>
<sst xmlns="http://schemas.openxmlformats.org/spreadsheetml/2006/main" count="7995" uniqueCount="322">
  <si>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</si>
  <si>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</si>
  <si>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</si>
  <si>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</si>
  <si>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</si>
  <si>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</si>
  <si>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</si>
  <si>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</si>
  <si>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</si>
  <si>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</si>
  <si>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</si>
  <si>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</si>
  <si>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</si>
  <si>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</si>
  <si>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</si>
  <si>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</si>
  <si>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</si>
  <si>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</si>
  <si>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</si>
  <si>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</si>
  <si>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</si>
  <si>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</si>
  <si>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</si>
  <si>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</si>
  <si>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</si>
  <si>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</si>
  <si>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</si>
  <si>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</si>
  <si>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</si>
  <si>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</si>
  <si>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</si>
  <si>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</si>
  <si>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</si>
  <si>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</si>
  <si>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</si>
  <si>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</si>
  <si>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</si>
  <si>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</si>
  <si>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</si>
  <si>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</si>
  <si>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</si>
  <si>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</si>
  <si>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</si>
  <si>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</si>
  <si>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</si>
  <si>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</si>
  <si>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</si>
  <si>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</si>
  <si>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</si>
  <si>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</si>
  <si>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</si>
  <si>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</si>
  <si>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</si>
  <si>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</si>
  <si>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</si>
  <si>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</si>
  <si>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</si>
  <si>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</si>
  <si>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</si>
  <si>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</si>
  <si>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</si>
  <si>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</si>
  <si>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</si>
  <si>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</si>
  <si>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</si>
  <si>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</si>
  <si>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</si>
  <si>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</si>
  <si>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</si>
  <si>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</si>
  <si>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</si>
  <si>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</si>
  <si>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</si>
  <si>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</si>
  <si>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</si>
  <si>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</si>
  <si>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</si>
  <si>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</si>
  <si>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</si>
  <si>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</si>
  <si>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</si>
  <si>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</si>
  <si>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</si>
  <si>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</si>
  <si>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</si>
  <si>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</si>
  <si>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</si>
  <si>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</si>
  <si>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</si>
  <si>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</si>
  <si>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</si>
  <si>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</si>
  <si>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</si>
  <si>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</si>
  <si>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</si>
  <si>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</si>
  <si>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</si>
  <si>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</si>
  <si>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</si>
  <si>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</si>
  <si>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</si>
  <si>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</si>
  <si>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</si>
  <si>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</si>
  <si>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</si>
  <si>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</si>
  <si>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</si>
  <si>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</si>
  <si>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</si>
  <si>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</si>
  <si>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</si>
  <si>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</si>
  <si>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</si>
  <si>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</si>
  <si>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</si>
  <si>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</si>
  <si>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</si>
  <si>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</si>
  <si>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</si>
  <si>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</si>
  <si>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</si>
  <si>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</si>
  <si>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</si>
  <si>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</si>
  <si>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</si>
  <si>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</si>
  <si>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</si>
  <si>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</si>
  <si>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</si>
  <si>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</si>
  <si>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</si>
  <si>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</si>
  <si>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</si>
  <si>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</si>
  <si>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</si>
  <si>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</si>
  <si>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</si>
  <si>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</si>
  <si>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</si>
  <si>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</si>
  <si>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</si>
  <si>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</si>
  <si>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</si>
  <si>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</si>
  <si>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</si>
  <si>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</si>
  <si>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</si>
  <si>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</si>
  <si>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</si>
  <si>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</si>
  <si>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</si>
  <si>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</si>
  <si>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</si>
  <si>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</si>
  <si>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</si>
  <si>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</si>
  <si>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</si>
  <si>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</si>
  <si>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</si>
  <si>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</si>
  <si>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</si>
  <si>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</si>
  <si>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</si>
  <si>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</si>
  <si>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</si>
  <si>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</si>
  <si>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</si>
  <si>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</si>
  <si>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</si>
  <si>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</si>
  <si>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</si>
  <si>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</si>
  <si>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</si>
  <si>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</si>
  <si>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</si>
  <si>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</si>
  <si>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</si>
  <si>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</si>
  <si>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</si>
  <si>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</si>
  <si>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</si>
  <si>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</si>
  <si>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</si>
  <si>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</si>
  <si>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</si>
  <si>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</si>
  <si>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</si>
  <si>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</si>
  <si>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</si>
  <si>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</si>
  <si>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</si>
  <si>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</si>
  <si>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</si>
  <si>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</si>
  <si>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</si>
  <si>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</si>
  <si>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</si>
  <si>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</si>
  <si>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</si>
  <si>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</si>
  <si>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</si>
  <si>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</si>
  <si>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</si>
  <si>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</si>
  <si>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</si>
  <si>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</si>
  <si>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</si>
  <si>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</si>
  <si>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</si>
  <si>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</si>
  <si>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</si>
  <si>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</si>
  <si>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</si>
  <si>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</si>
  <si>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</si>
  <si>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</si>
  <si>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</si>
  <si>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</si>
  <si>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</si>
  <si>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</si>
  <si>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</si>
  <si>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</si>
  <si>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</si>
  <si>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</si>
  <si>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</si>
  <si>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</si>
  <si>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</si>
  <si>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</si>
  <si>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</si>
  <si>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</si>
  <si>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</si>
  <si>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</si>
  <si>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</si>
  <si>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</si>
  <si>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</si>
  <si>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</si>
  <si>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</si>
  <si>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Наименование бюджета ___________________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</si>
  <si>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</si>
  <si>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</si>
  <si>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</si>
  <si>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</si>
  <si>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</si>
  <si>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</si>
  <si>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</si>
  <si>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</si>
  <si>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</si>
  <si>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</si>
  <si>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</si>
  <si>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</si>
  <si>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</si>
  <si>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</si>
  <si>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</si>
  <si>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</si>
  <si>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</si>
  <si>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</si>
  <si>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</si>
  <si>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</si>
  <si>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</si>
  <si>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</si>
  <si>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</si>
  <si>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</si>
  <si>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</si>
  <si>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</si>
  <si>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</si>
  <si>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</si>
  <si>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</si>
  <si>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</si>
  <si>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</si>
  <si>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</si>
  <si>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</si>
  <si>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</si>
  <si>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</si>
  <si>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</si>
  <si>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</si>
  <si>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</si>
  <si>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</si>
  <si>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</si>
  <si>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</si>
  <si>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</si>
  <si>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</si>
  <si>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</si>
  <si>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</si>
  <si>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</si>
  <si>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</si>
  <si>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</si>
  <si>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</si>
  <si>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</si>
  <si>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</si>
  <si>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</si>
  <si>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</si>
  <si>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</si>
  <si>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</si>
  <si>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</si>
  <si>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</si>
  <si>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</si>
  <si>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</si>
  <si>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</si>
  <si>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</si>
  <si>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</si>
  <si>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</si>
  <si>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</si>
  <si>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Администрация Ирского с/п</t>
  </si>
  <si>
    <t>Аппарат</t>
  </si>
  <si>
    <t>01</t>
  </si>
  <si>
    <t>04</t>
  </si>
  <si>
    <t>7520000110</t>
  </si>
  <si>
    <t>7520000190</t>
  </si>
  <si>
    <t>Глава</t>
  </si>
  <si>
    <t>7530000110</t>
  </si>
  <si>
    <t>Социальные выплаты  безработным гражданам</t>
  </si>
  <si>
    <t>8130004010</t>
  </si>
  <si>
    <t>Благоустройство</t>
  </si>
  <si>
    <t>05</t>
  </si>
  <si>
    <t>03</t>
  </si>
  <si>
    <t>8920005030</t>
  </si>
  <si>
    <t>Уличное освещение</t>
  </si>
  <si>
    <t>8930005060</t>
  </si>
  <si>
    <t>Мероприятия в области социальной политики</t>
  </si>
  <si>
    <t>10</t>
  </si>
  <si>
    <t>8610110030</t>
  </si>
  <si>
    <t>отчет на 01.07.2019год</t>
  </si>
</sst>
</file>

<file path=xl/styles.xml><?xml version="1.0" encoding="utf-8"?>
<styleSheet xmlns="http://schemas.openxmlformats.org/spreadsheetml/2006/main">
  <fonts count="6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75" t="s">
        <v>7</v>
      </c>
      <c r="G1" s="275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6" t="s">
        <v>71</v>
      </c>
      <c r="F3" s="276"/>
      <c r="G3" s="276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6" t="s">
        <v>291</v>
      </c>
      <c r="F5" s="276"/>
      <c r="G5" s="276"/>
    </row>
    <row r="6" spans="1:7" s="10" customFormat="1" ht="15" customHeight="1">
      <c r="B6" s="187"/>
      <c r="C6" s="187"/>
      <c r="D6" s="187"/>
      <c r="E6" s="275" t="s">
        <v>292</v>
      </c>
      <c r="F6" s="275"/>
      <c r="G6" s="275"/>
    </row>
    <row r="7" spans="1:7" s="10" customFormat="1" ht="12.75">
      <c r="A7" s="275"/>
      <c r="B7" s="275"/>
      <c r="C7" s="275"/>
      <c r="D7" s="275"/>
      <c r="E7" s="275"/>
      <c r="F7" s="275"/>
      <c r="G7" s="275"/>
    </row>
    <row r="8" spans="1:7" s="10" customFormat="1" ht="12.75">
      <c r="A8" s="275" t="s">
        <v>92</v>
      </c>
      <c r="B8" s="275"/>
      <c r="C8" s="275"/>
      <c r="D8" s="275"/>
      <c r="E8" s="275"/>
      <c r="F8" s="275"/>
      <c r="G8" s="275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68"/>
      <c r="B11" s="265" t="s">
        <v>82</v>
      </c>
      <c r="C11" s="266"/>
      <c r="D11" s="266"/>
      <c r="E11" s="266"/>
      <c r="F11" s="267"/>
      <c r="G11" s="270" t="s">
        <v>74</v>
      </c>
    </row>
    <row r="12" spans="1:7" s="6" customFormat="1" ht="22.5">
      <c r="A12" s="269"/>
      <c r="B12" s="128" t="s">
        <v>293</v>
      </c>
      <c r="C12" s="128" t="s">
        <v>297</v>
      </c>
      <c r="D12" s="128" t="s">
        <v>294</v>
      </c>
      <c r="E12" s="190" t="s">
        <v>295</v>
      </c>
      <c r="F12" s="191" t="s">
        <v>298</v>
      </c>
      <c r="G12" s="271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296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300</v>
      </c>
      <c r="B36" s="93"/>
      <c r="C36" s="11"/>
      <c r="D36" s="11"/>
      <c r="E36" s="19" t="s">
        <v>301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2" t="s">
        <v>70</v>
      </c>
      <c r="B140" s="273"/>
      <c r="C140" s="273"/>
      <c r="D140" s="273"/>
      <c r="E140" s="273"/>
      <c r="F140" s="274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4" t="s">
        <v>178</v>
      </c>
      <c r="B142" s="264"/>
      <c r="C142" s="264"/>
      <c r="D142" s="264"/>
      <c r="E142" s="264"/>
      <c r="F142" s="264"/>
      <c r="G142" s="264"/>
    </row>
    <row r="143" spans="1:7" ht="12.75">
      <c r="A143" s="263" t="s">
        <v>126</v>
      </c>
      <c r="B143" s="263"/>
      <c r="C143" s="263"/>
      <c r="D143" s="263"/>
      <c r="E143" s="263"/>
      <c r="F143" s="263"/>
      <c r="G143" s="263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92" zoomScaleNormal="130" zoomScaleSheetLayoutView="100" workbookViewId="0">
      <selection activeCell="H77" sqref="H7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03" t="s">
        <v>310</v>
      </c>
      <c r="C2" s="303"/>
      <c r="D2" s="303"/>
      <c r="E2" s="303"/>
      <c r="F2" s="303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305</v>
      </c>
      <c r="C55" s="37" t="s">
        <v>304</v>
      </c>
      <c r="D55" s="37" t="s">
        <v>311</v>
      </c>
      <c r="E55" s="19" t="s">
        <v>80</v>
      </c>
      <c r="F55" s="67"/>
      <c r="G55" s="8">
        <f>SUM(G56,G58,G65,G68,G74,G86,G93)</f>
        <v>73000</v>
      </c>
      <c r="H55" s="8">
        <f>SUM(H56,H58,H65,H68,H74,H86,H93)</f>
        <v>71690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73000</v>
      </c>
      <c r="H74" s="65">
        <f>SUM(H75:H85)</f>
        <v>71690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73000</v>
      </c>
      <c r="H75" s="199">
        <v>71690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73000</v>
      </c>
      <c r="H134" s="9">
        <f>SUM(H132,H131,H125,H123,H121,H118,H116,H113,H108,H106,H104,H102,H55,H50,H34,H32,H30,H22,H20,H18,H10,H7)</f>
        <v>71690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B2:F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71" zoomScaleNormal="130" zoomScaleSheetLayoutView="100" workbookViewId="0">
      <selection activeCell="G81" sqref="G8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140625" style="32" customWidth="1"/>
    <col min="8" max="8" width="10" customWidth="1"/>
    <col min="9" max="9" width="8.5703125" customWidth="1"/>
  </cols>
  <sheetData>
    <row r="2" spans="1:9">
      <c r="B2" s="3" t="s">
        <v>312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315</v>
      </c>
      <c r="E55" s="19" t="s">
        <v>80</v>
      </c>
      <c r="F55" s="67"/>
      <c r="G55" s="8">
        <f>SUM(G56,G58,G65,G68,G74,G86,G93)</f>
        <v>1196000</v>
      </c>
      <c r="H55" s="8">
        <v>484593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40000</v>
      </c>
      <c r="H68" s="65">
        <f>SUM(H69:H73)</f>
        <v>2389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>
        <v>40000</v>
      </c>
      <c r="H69" s="202">
        <v>2389</v>
      </c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1046000</v>
      </c>
      <c r="H74" s="65">
        <f>SUM(H75:H85)</f>
        <v>476204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896000</v>
      </c>
      <c r="H75" s="199">
        <v>476204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>
        <v>150000</v>
      </c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110000</v>
      </c>
      <c r="H93" s="9">
        <f>SUM(H94:H101)</f>
        <v>6000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50000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60000</v>
      </c>
      <c r="H101" s="202">
        <v>6000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1196000</v>
      </c>
      <c r="H134" s="9">
        <f>SUM(H132,H131,H125,H123,H121,H118,H116,H113,H108,H106,H104,H102,H55,H50,H34,H32,H30,H22,H20,H18,H10,H7)</f>
        <v>484593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47" zoomScaleNormal="130" zoomScaleSheetLayoutView="100" workbookViewId="0">
      <selection activeCell="H61" sqref="H6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2.28515625" style="32" customWidth="1"/>
    <col min="8" max="8" width="10.7109375" customWidth="1"/>
    <col min="9" max="9" width="8.5703125" customWidth="1"/>
  </cols>
  <sheetData>
    <row r="2" spans="1:9">
      <c r="B2" s="3" t="s">
        <v>316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317</v>
      </c>
      <c r="E55" s="19" t="s">
        <v>80</v>
      </c>
      <c r="F55" s="67"/>
      <c r="G55" s="8">
        <f>SUM(G56,G58,G65,G68,G74,G86,G93)</f>
        <v>274000</v>
      </c>
      <c r="H55" s="8">
        <f>SUM(H56,H58,H65,H68,H74,H86,H93)</f>
        <v>222075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274000</v>
      </c>
      <c r="H58" s="65">
        <f>SUM(H59:H64)</f>
        <v>222075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274000</v>
      </c>
      <c r="H60" s="202">
        <v>222075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274000</v>
      </c>
      <c r="H134" s="9">
        <f>SUM(H132,H131,H125,H123,H121,H118,H116,H113,H108,H106,H104,H102,H55,H50,H34,H32,H30,H22,H20,H18,H10,H7)</f>
        <v>222075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24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00" zoomScaleNormal="130" zoomScaleSheetLayoutView="100" workbookViewId="0">
      <selection activeCell="H105" sqref="H10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5" customHeight="1">
      <c r="A2" s="303" t="s">
        <v>318</v>
      </c>
      <c r="B2" s="303"/>
      <c r="C2" s="303"/>
      <c r="D2" s="303"/>
      <c r="E2" s="303"/>
      <c r="F2" s="303"/>
      <c r="G2" s="303"/>
      <c r="H2" s="303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 t="s">
        <v>319</v>
      </c>
      <c r="C104" s="44" t="s">
        <v>314</v>
      </c>
      <c r="D104" s="44" t="s">
        <v>320</v>
      </c>
      <c r="E104" s="25" t="s">
        <v>83</v>
      </c>
      <c r="F104" s="67"/>
      <c r="G104" s="9">
        <f>SUM(G105)</f>
        <v>35000</v>
      </c>
      <c r="H104" s="9">
        <f>SUM(H105)</f>
        <v>35000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35000</v>
      </c>
      <c r="H105" s="202">
        <v>35000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35000</v>
      </c>
      <c r="H134" s="9">
        <f>SUM(H132,H131,H125,H123,H121,H118,H116,H113,H108,H106,H104,H102,H55,H50,H34,H32,H30,H22,H20,H18,H10,H7)</f>
        <v>35000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A2:H2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16" sqref="E16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79" t="s">
        <v>196</v>
      </c>
      <c r="B2" s="279"/>
      <c r="C2" s="279"/>
      <c r="D2" s="279"/>
      <c r="E2" s="279"/>
      <c r="F2" s="279"/>
      <c r="G2" s="279"/>
    </row>
    <row r="3" spans="1:7" s="130" customFormat="1" ht="42" customHeight="1">
      <c r="A3" s="284" t="s">
        <v>197</v>
      </c>
      <c r="B3" s="282" t="s">
        <v>198</v>
      </c>
      <c r="C3" s="280" t="s">
        <v>199</v>
      </c>
      <c r="D3" s="280" t="s">
        <v>200</v>
      </c>
      <c r="E3" s="127"/>
      <c r="F3" s="128"/>
      <c r="G3" s="129"/>
    </row>
    <row r="4" spans="1:7" s="130" customFormat="1" ht="42" customHeight="1">
      <c r="A4" s="285"/>
      <c r="B4" s="283"/>
      <c r="C4" s="281"/>
      <c r="D4" s="281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378000</v>
      </c>
      <c r="E6" s="138">
        <f>E8+E11</f>
        <v>363667.17999999993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378000</v>
      </c>
      <c r="E8" s="138">
        <f>E9+E10</f>
        <v>363667.17999999993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-3183000</v>
      </c>
      <c r="E9" s="141">
        <v>-1321408.82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3561000</v>
      </c>
      <c r="E10" s="141">
        <v>1685076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 ca="1">Доходы!C13-D8</f>
        <v>-378000</v>
      </c>
      <c r="E18" s="141">
        <f ca="1">Доходы!D13-E8</f>
        <v>520363.47000000009</v>
      </c>
      <c r="F18" s="141">
        <f ca="1">Доходы!E13-F8</f>
        <v>0</v>
      </c>
      <c r="G18" s="141">
        <f ca="1">Доходы!F13-G8</f>
        <v>0</v>
      </c>
    </row>
    <row r="21" spans="1:17" s="152" customFormat="1">
      <c r="A21" s="151" t="s">
        <v>227</v>
      </c>
      <c r="B21" s="277"/>
      <c r="C21" s="277"/>
    </row>
    <row r="22" spans="1:17">
      <c r="A22" s="153" t="s">
        <v>228</v>
      </c>
      <c r="B22" s="278" t="s">
        <v>229</v>
      </c>
      <c r="C22" s="278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77"/>
      <c r="C24" s="277"/>
    </row>
    <row r="25" spans="1:17">
      <c r="A25" s="153" t="s">
        <v>231</v>
      </c>
      <c r="B25" s="278" t="s">
        <v>229</v>
      </c>
      <c r="C25" s="278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I19" sqref="I19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workbookViewId="0">
      <selection activeCell="A7" sqref="A7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87" t="s">
        <v>235</v>
      </c>
      <c r="B1" s="287"/>
      <c r="C1" s="287"/>
      <c r="D1" s="287"/>
    </row>
    <row r="2" spans="1:4">
      <c r="A2" s="288" t="s">
        <v>236</v>
      </c>
      <c r="B2" s="288"/>
      <c r="C2" s="288"/>
      <c r="D2" s="288"/>
    </row>
    <row r="3" spans="1:4">
      <c r="A3" s="154"/>
      <c r="B3" s="154"/>
      <c r="C3" s="154"/>
      <c r="D3" s="154"/>
    </row>
    <row r="4" spans="1:4" ht="15.75">
      <c r="A4" s="154"/>
      <c r="B4" s="286" t="s">
        <v>321</v>
      </c>
      <c r="C4" s="286"/>
      <c r="D4" s="286"/>
    </row>
    <row r="5" spans="1:4" ht="14.25" customHeight="1">
      <c r="A5" s="155" t="s">
        <v>290</v>
      </c>
      <c r="B5" s="290" t="s">
        <v>302</v>
      </c>
      <c r="C5" s="290"/>
      <c r="D5" s="290"/>
    </row>
    <row r="6" spans="1:4">
      <c r="A6" s="156" t="s">
        <v>237</v>
      </c>
      <c r="B6" s="288"/>
      <c r="C6" s="288"/>
      <c r="D6" s="288"/>
    </row>
    <row r="7" spans="1:4">
      <c r="A7" s="156" t="s">
        <v>238</v>
      </c>
      <c r="B7" s="156"/>
      <c r="C7" s="156"/>
      <c r="D7" s="156"/>
    </row>
    <row r="8" spans="1:4">
      <c r="A8" s="289" t="s">
        <v>239</v>
      </c>
      <c r="B8" s="289"/>
      <c r="C8" s="289"/>
      <c r="D8" s="289"/>
    </row>
    <row r="9" spans="1:4">
      <c r="A9" s="288"/>
      <c r="B9" s="288"/>
      <c r="C9" s="288"/>
      <c r="D9" s="288"/>
    </row>
    <row r="10" spans="1:4" ht="18" customHeight="1">
      <c r="A10" s="286" t="s">
        <v>240</v>
      </c>
      <c r="B10" s="286"/>
      <c r="C10" s="286"/>
      <c r="D10" s="286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241</v>
      </c>
      <c r="C12" s="160" t="s">
        <v>242</v>
      </c>
      <c r="D12" s="160" t="s">
        <v>243</v>
      </c>
    </row>
    <row r="13" spans="1:4" ht="18" customHeight="1">
      <c r="A13" s="161" t="s">
        <v>244</v>
      </c>
      <c r="B13" s="162"/>
      <c r="C13" s="163"/>
      <c r="D13" s="163">
        <v>884030.65</v>
      </c>
    </row>
    <row r="14" spans="1:4" ht="22.5">
      <c r="A14" s="164" t="s">
        <v>245</v>
      </c>
      <c r="B14" s="165" t="s">
        <v>246</v>
      </c>
      <c r="C14" s="166">
        <f>IF(SUM(C15:C33)=0,"",SUM(C15:C33))</f>
        <v>2292000</v>
      </c>
      <c r="D14" s="166">
        <f>IF(SUM(D15:D33)=0,"",SUM(D15:D33))</f>
        <v>890597.81999999983</v>
      </c>
    </row>
    <row r="15" spans="1:4" ht="59.25" customHeight="1">
      <c r="A15" s="167" t="s">
        <v>247</v>
      </c>
      <c r="B15" s="168" t="s">
        <v>248</v>
      </c>
      <c r="C15" s="169">
        <v>810000</v>
      </c>
      <c r="D15" s="170">
        <v>402350.88</v>
      </c>
    </row>
    <row r="16" spans="1:4" ht="30.75" customHeight="1">
      <c r="A16" s="167" t="s">
        <v>249</v>
      </c>
      <c r="B16" s="168" t="s">
        <v>250</v>
      </c>
      <c r="C16" s="169">
        <v>41000</v>
      </c>
      <c r="D16" s="170">
        <v>14362.72</v>
      </c>
    </row>
    <row r="17" spans="1:4" ht="30">
      <c r="A17" s="167" t="s">
        <v>251</v>
      </c>
      <c r="B17" s="168" t="s">
        <v>252</v>
      </c>
      <c r="C17" s="169">
        <v>41000</v>
      </c>
      <c r="D17" s="170">
        <v>26934.799999999999</v>
      </c>
    </row>
    <row r="18" spans="1:4" ht="30">
      <c r="A18" s="167" t="s">
        <v>253</v>
      </c>
      <c r="B18" s="168" t="s">
        <v>254</v>
      </c>
      <c r="C18" s="169">
        <v>100000</v>
      </c>
      <c r="D18" s="170">
        <v>102486.5</v>
      </c>
    </row>
    <row r="19" spans="1:4" ht="30">
      <c r="A19" s="167" t="s">
        <v>255</v>
      </c>
      <c r="B19" s="168" t="s">
        <v>256</v>
      </c>
      <c r="C19" s="169">
        <v>390000</v>
      </c>
      <c r="D19" s="170">
        <v>56410.12</v>
      </c>
    </row>
    <row r="20" spans="1:4" ht="45" customHeight="1">
      <c r="A20" s="167" t="s">
        <v>257</v>
      </c>
      <c r="B20" s="168" t="s">
        <v>258</v>
      </c>
      <c r="C20" s="169">
        <v>900000</v>
      </c>
      <c r="D20" s="170">
        <v>286602.8</v>
      </c>
    </row>
    <row r="21" spans="1:4" ht="60">
      <c r="A21" s="171" t="s">
        <v>259</v>
      </c>
      <c r="B21" s="168" t="s">
        <v>260</v>
      </c>
      <c r="C21" s="169"/>
      <c r="D21" s="170"/>
    </row>
    <row r="22" spans="1:4" ht="45">
      <c r="A22" s="167" t="s">
        <v>261</v>
      </c>
      <c r="B22" s="168" t="s">
        <v>262</v>
      </c>
      <c r="C22" s="169"/>
      <c r="D22" s="170"/>
    </row>
    <row r="23" spans="1:4" ht="30">
      <c r="A23" s="167" t="s">
        <v>263</v>
      </c>
      <c r="B23" s="168" t="s">
        <v>264</v>
      </c>
      <c r="C23" s="169"/>
      <c r="D23" s="170"/>
    </row>
    <row r="24" spans="1:4" ht="60">
      <c r="A24" s="171" t="s">
        <v>265</v>
      </c>
      <c r="B24" s="168" t="s">
        <v>266</v>
      </c>
      <c r="C24" s="169"/>
      <c r="D24" s="170"/>
    </row>
    <row r="25" spans="1:4" ht="47.25" customHeight="1">
      <c r="A25" s="167" t="s">
        <v>267</v>
      </c>
      <c r="B25" s="168" t="s">
        <v>268</v>
      </c>
      <c r="C25" s="169"/>
      <c r="D25" s="170"/>
    </row>
    <row r="26" spans="1:4" ht="15">
      <c r="A26" s="167" t="s">
        <v>269</v>
      </c>
      <c r="B26" s="168" t="s">
        <v>270</v>
      </c>
      <c r="C26" s="169"/>
      <c r="D26" s="170"/>
    </row>
    <row r="27" spans="1:4" ht="15">
      <c r="A27" s="167" t="s">
        <v>271</v>
      </c>
      <c r="B27" s="168" t="s">
        <v>272</v>
      </c>
      <c r="C27" s="169">
        <v>10000</v>
      </c>
      <c r="D27" s="170">
        <v>1450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273</v>
      </c>
      <c r="B34" s="175" t="s">
        <v>274</v>
      </c>
      <c r="C34" s="166">
        <f>IF(SUM(C35,C38:C44)=0,"",SUM(C35,C38:C44))</f>
        <v>891000</v>
      </c>
      <c r="D34" s="166">
        <f>IF(SUM(D35,D38:D44)=0,"",SUM(D35,D38:D44))</f>
        <v>430811</v>
      </c>
    </row>
    <row r="35" spans="1:4" ht="15">
      <c r="A35" s="176" t="s">
        <v>275</v>
      </c>
      <c r="B35" s="177" t="s">
        <v>276</v>
      </c>
      <c r="C35" s="178">
        <f>IF(SUM(C36:C37)=0,"",SUM(C36:C37))</f>
        <v>891000</v>
      </c>
      <c r="D35" s="178">
        <f>IF(SUM(D36:D37)=0,"",SUM(D36:D37))</f>
        <v>430811</v>
      </c>
    </row>
    <row r="36" spans="1:4" ht="15">
      <c r="A36" s="179" t="s">
        <v>277</v>
      </c>
      <c r="B36" s="173"/>
      <c r="C36" s="169">
        <v>369000</v>
      </c>
      <c r="D36" s="170">
        <v>166811</v>
      </c>
    </row>
    <row r="37" spans="1:4" ht="25.5" customHeight="1">
      <c r="A37" s="179" t="s">
        <v>278</v>
      </c>
      <c r="B37" s="173"/>
      <c r="C37" s="169">
        <v>522000</v>
      </c>
      <c r="D37" s="170">
        <v>264000</v>
      </c>
    </row>
    <row r="38" spans="1:4" ht="30">
      <c r="A38" s="167" t="s">
        <v>279</v>
      </c>
      <c r="B38" s="168" t="s">
        <v>280</v>
      </c>
      <c r="C38" s="169"/>
      <c r="D38" s="170"/>
    </row>
    <row r="39" spans="1:4" ht="23.25">
      <c r="A39" s="180" t="s">
        <v>281</v>
      </c>
      <c r="B39" s="181" t="s">
        <v>282</v>
      </c>
      <c r="C39" s="182"/>
      <c r="D39" s="170"/>
    </row>
    <row r="40" spans="1:4" ht="30">
      <c r="A40" s="167" t="s">
        <v>283</v>
      </c>
      <c r="B40" s="168" t="s">
        <v>284</v>
      </c>
      <c r="C40" s="169"/>
      <c r="D40" s="170"/>
    </row>
    <row r="41" spans="1:4" ht="15">
      <c r="A41" s="183" t="s">
        <v>285</v>
      </c>
      <c r="B41" s="168" t="s">
        <v>286</v>
      </c>
      <c r="C41" s="169"/>
      <c r="D41" s="170"/>
    </row>
    <row r="42" spans="1:4" ht="30">
      <c r="A42" s="167" t="s">
        <v>287</v>
      </c>
      <c r="B42" s="168" t="s">
        <v>288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289</v>
      </c>
      <c r="B45" s="184"/>
      <c r="C45" s="166">
        <f>SUM(C34,C14)</f>
        <v>3183000</v>
      </c>
      <c r="D45" s="166">
        <f>SUM(D34,D14)</f>
        <v>1321408.8199999998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90" zoomScaleNormal="130" zoomScaleSheetLayoutView="100" workbookViewId="0">
      <selection activeCell="G133" sqref="G133:I13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0.425781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0</v>
      </c>
      <c r="H7" s="212">
        <f>SUM(H8:H9)</f>
        <v>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 ca="1"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 ca="1"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 ca="1"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 ca="1"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 ca="1"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 ca="1"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 ca="1">SUM(G11,G14,G16)</f>
        <v>0</v>
      </c>
      <c r="H10" s="217">
        <f ca="1">SUM(H11,H14,H16)</f>
        <v>0</v>
      </c>
      <c r="I10" s="217">
        <f ca="1"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 ca="1">SUM(G12:G13)</f>
        <v>0</v>
      </c>
      <c r="H11" s="223">
        <f ca="1">SUM(H12:H13)</f>
        <v>0</v>
      </c>
      <c r="I11" s="223">
        <f ca="1"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 ca="1"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 ca="1"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 ca="1"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 ca="1"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 ca="1"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 ca="1"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 ca="1">SUM(G15)</f>
        <v>0</v>
      </c>
      <c r="H14" s="228">
        <f ca="1">SUM(H15)</f>
        <v>0</v>
      </c>
      <c r="I14" s="228">
        <f ca="1"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 ca="1"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 ca="1"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 ca="1"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 ca="1">SUM(G17)</f>
        <v>0</v>
      </c>
      <c r="H16" s="228">
        <f ca="1">SUM(H17)</f>
        <v>0</v>
      </c>
      <c r="I16" s="228">
        <f ca="1"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 ca="1"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 ca="1"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 ca="1"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 ca="1">SUM(G19)</f>
        <v>0</v>
      </c>
      <c r="H18" s="228">
        <f ca="1">SUM(H19)</f>
        <v>0</v>
      </c>
      <c r="I18" s="228">
        <f ca="1"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 ca="1"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 ca="1"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 ca="1"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 ca="1">SUM(G21)</f>
        <v>1218000</v>
      </c>
      <c r="H20" s="228">
        <f ca="1">SUM(H21)</f>
        <v>575574</v>
      </c>
      <c r="I20" s="228">
        <f ca="1"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 ca="1"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1218000</v>
      </c>
      <c r="H21" s="31">
        <f ca="1"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575574</v>
      </c>
      <c r="I21" s="31">
        <f ca="1"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 ca="1">SUM(G23,G26,G28)</f>
        <v>0</v>
      </c>
      <c r="H22" s="235">
        <f ca="1">SUM(H23,H26,H28)</f>
        <v>0</v>
      </c>
      <c r="I22" s="235">
        <f ca="1"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 ca="1">SUM(G24)</f>
        <v>0</v>
      </c>
      <c r="H23" s="228">
        <f ca="1">SUM(H24)</f>
        <v>0</v>
      </c>
      <c r="I23" s="228">
        <f ca="1"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 ca="1"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 ca="1"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 ca="1"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 ca="1"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 ca="1"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 ca="1"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 ca="1">SUM(G27)</f>
        <v>0</v>
      </c>
      <c r="H26" s="228">
        <f ca="1">SUM(H27)</f>
        <v>0</v>
      </c>
      <c r="I26" s="228">
        <f ca="1"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 ca="1"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 ca="1"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 ca="1"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 ca="1">SUM(G29)</f>
        <v>0</v>
      </c>
      <c r="H28" s="228">
        <f ca="1">SUM(H29)</f>
        <v>0</v>
      </c>
      <c r="I28" s="228">
        <f ca="1"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 ca="1"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 ca="1"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 ca="1"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300</v>
      </c>
      <c r="B30" s="225"/>
      <c r="C30" s="226"/>
      <c r="D30" s="226"/>
      <c r="E30" s="238" t="s">
        <v>301</v>
      </c>
      <c r="F30" s="239"/>
      <c r="G30" s="228">
        <f ca="1">SUM(G31)</f>
        <v>0</v>
      </c>
      <c r="H30" s="228">
        <f ca="1">SUM(H31)</f>
        <v>0</v>
      </c>
      <c r="I30" s="228">
        <f ca="1"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 ca="1"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 ca="1"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 ca="1"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 ca="1">SUM(G33)</f>
        <v>368000</v>
      </c>
      <c r="H32" s="228">
        <f ca="1">SUM(H33)</f>
        <v>173965</v>
      </c>
      <c r="I32" s="228">
        <f ca="1"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 ca="1"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368000</v>
      </c>
      <c r="H33" s="31">
        <f ca="1"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173965</v>
      </c>
      <c r="I33" s="31">
        <f ca="1"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 ca="1">SUM(G35,G38,G40,G43,G46,G48)</f>
        <v>79000</v>
      </c>
      <c r="H34" s="240">
        <f ca="1">SUM(H35,H38,H40,H43,H46,H48)</f>
        <v>26001</v>
      </c>
      <c r="I34" s="240">
        <f ca="1"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 ca="1">SUM(G36:G37)</f>
        <v>44000</v>
      </c>
      <c r="H35" s="243">
        <f ca="1">SUM(H36:H37)</f>
        <v>20941</v>
      </c>
      <c r="I35" s="243">
        <f ca="1"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 ca="1"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15000</v>
      </c>
      <c r="H36" s="31">
        <f ca="1"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6581</v>
      </c>
      <c r="I36" s="31">
        <f ca="1"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 ca="1"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29000</v>
      </c>
      <c r="H37" s="31">
        <f ca="1"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14360</v>
      </c>
      <c r="I37" s="31">
        <f ca="1"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 ca="1">SUM(G39)</f>
        <v>0</v>
      </c>
      <c r="H38" s="228">
        <f ca="1">SUM(H39)</f>
        <v>0</v>
      </c>
      <c r="I38" s="228">
        <f ca="1"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 ca="1"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 ca="1"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 ca="1"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 ca="1">SUM(G41:G42)</f>
        <v>6000</v>
      </c>
      <c r="H40" s="243">
        <f ca="1">SUM(H41:H42)</f>
        <v>1560</v>
      </c>
      <c r="I40" s="243">
        <f ca="1"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 ca="1"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 ca="1"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 ca="1"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 ca="1"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6000</v>
      </c>
      <c r="H42" s="31">
        <f ca="1"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1560</v>
      </c>
      <c r="I42" s="31">
        <f ca="1"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 ca="1">SUM(G44:G45)</f>
        <v>29000</v>
      </c>
      <c r="H43" s="243">
        <f ca="1">SUM(H44:H45)</f>
        <v>3500</v>
      </c>
      <c r="I43" s="243">
        <f ca="1"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 ca="1"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 ca="1"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 ca="1"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 ca="1"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29000</v>
      </c>
      <c r="H45" s="31">
        <f ca="1"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3500</v>
      </c>
      <c r="I45" s="31">
        <f ca="1"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 ca="1">SUM(G47)</f>
        <v>0</v>
      </c>
      <c r="H46" s="228">
        <f ca="1">SUM(H47)</f>
        <v>0</v>
      </c>
      <c r="I46" s="228">
        <f ca="1"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 ca="1"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 ca="1"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 ca="1"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 ca="1">SUM(G49)</f>
        <v>0</v>
      </c>
      <c r="H48" s="228">
        <f ca="1">SUM(H49)</f>
        <v>0</v>
      </c>
      <c r="I48" s="228">
        <f ca="1"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 ca="1"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 ca="1"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 ca="1"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 ca="1">SUM(G51,G53)</f>
        <v>0</v>
      </c>
      <c r="H50" s="228">
        <f ca="1">SUM(H51,H53)</f>
        <v>0</v>
      </c>
      <c r="I50" s="228">
        <f ca="1"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 ca="1">SUM(G52)</f>
        <v>0</v>
      </c>
      <c r="H51" s="228">
        <f ca="1">SUM(H52)</f>
        <v>0</v>
      </c>
      <c r="I51" s="228">
        <f ca="1"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 ca="1"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 ca="1"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 ca="1"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 ca="1">SUM(G54)</f>
        <v>0</v>
      </c>
      <c r="H53" s="228">
        <f ca="1">SUM(H54)</f>
        <v>0</v>
      </c>
      <c r="I53" s="228">
        <f ca="1"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 ca="1"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 ca="1"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 ca="1"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 ca="1">SUM(G56,G58,G65,G68,G74,G86,G93)</f>
        <v>1804000</v>
      </c>
      <c r="H55" s="228">
        <f ca="1">SUM(H56,H58,H65,H68,H74,H86,H93)</f>
        <v>874536</v>
      </c>
      <c r="I55" s="228">
        <f ca="1"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 ca="1">SUM(G57)</f>
        <v>0</v>
      </c>
      <c r="H56" s="228">
        <f ca="1">SUM(H57)</f>
        <v>0</v>
      </c>
      <c r="I56" s="228">
        <f ca="1"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 ca="1"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 ca="1"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 ca="1"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 ca="1">SUM(G59:G64)</f>
        <v>347000</v>
      </c>
      <c r="H58" s="251">
        <f ca="1">SUM(H59:H64)</f>
        <v>248866</v>
      </c>
      <c r="I58" s="251">
        <f ca="1"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 ca="1"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 ca="1"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 ca="1"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 ca="1"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305000</v>
      </c>
      <c r="H60" s="31">
        <f ca="1"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222075</v>
      </c>
      <c r="I60" s="31">
        <f ca="1"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 ca="1"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42000</v>
      </c>
      <c r="H61" s="31">
        <f ca="1"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26791</v>
      </c>
      <c r="I61" s="31">
        <f ca="1"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 ca="1"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 ca="1"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 ca="1"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 ca="1"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 ca="1"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 ca="1"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 ca="1"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 ca="1"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 ca="1"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 ca="1">SUM(G66:G67)</f>
        <v>0</v>
      </c>
      <c r="H65" s="223">
        <f ca="1">SUM(H66:H67)</f>
        <v>0</v>
      </c>
      <c r="I65" s="223">
        <f ca="1"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 ca="1"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 ca="1"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 ca="1"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 ca="1"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 ca="1"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 ca="1"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 ca="1">SUM(G69:G73)</f>
        <v>61000</v>
      </c>
      <c r="H68" s="251">
        <f ca="1">SUM(H69:H73)</f>
        <v>19257</v>
      </c>
      <c r="I68" s="251">
        <f ca="1"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 ca="1"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40000</v>
      </c>
      <c r="H69" s="31">
        <f ca="1"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2389</v>
      </c>
      <c r="I69" s="31">
        <f ca="1"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 ca="1"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 ca="1"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 ca="1"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 ca="1"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 ca="1"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 ca="1"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 ca="1"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21000</v>
      </c>
      <c r="H72" s="31">
        <f ca="1"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16868</v>
      </c>
      <c r="I72" s="31">
        <f ca="1"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 ca="1"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 ca="1"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 ca="1"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 ca="1">SUM(G75:G85)</f>
        <v>1130000</v>
      </c>
      <c r="H74" s="251">
        <f ca="1">SUM(H75:H85)</f>
        <v>552516</v>
      </c>
      <c r="I74" s="251">
        <f ca="1"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 ca="1"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969000</v>
      </c>
      <c r="H75" s="31">
        <f ca="1"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547894</v>
      </c>
      <c r="I75" s="31">
        <f ca="1"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 ca="1"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6000</v>
      </c>
      <c r="H76" s="31">
        <f ca="1"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4622</v>
      </c>
      <c r="I76" s="31">
        <f ca="1"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 ca="1"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 ca="1"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 ca="1"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 ca="1"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 ca="1"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 ca="1"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 ca="1"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5000</v>
      </c>
      <c r="H79" s="31">
        <f ca="1"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 ca="1"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 ca="1"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 ca="1"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 ca="1"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 ca="1"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150000</v>
      </c>
      <c r="H81" s="31">
        <f ca="1"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 ca="1"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 ca="1"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 ca="1"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 ca="1"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 ca="1"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 ca="1"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 ca="1"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 ca="1"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 ca="1"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 ca="1"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 ca="1"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 ca="1"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 ca="1"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 ca="1">SUM(G87:G92)</f>
        <v>0</v>
      </c>
      <c r="H86" s="251">
        <f ca="1">SUM(H87:H92)</f>
        <v>0</v>
      </c>
      <c r="I86" s="251">
        <f ca="1"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 ca="1"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 ca="1"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 ca="1"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 ca="1"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 ca="1"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 ca="1"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 ca="1"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 ca="1"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 ca="1"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 ca="1"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 ca="1"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 ca="1"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 ca="1"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 ca="1"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 ca="1"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 ca="1"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 ca="1"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 ca="1"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 ca="1">SUM(G94:G101)</f>
        <v>266000</v>
      </c>
      <c r="H93" s="223">
        <f ca="1">SUM(H94:H101)</f>
        <v>53897</v>
      </c>
      <c r="I93" s="223">
        <f ca="1"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 ca="1"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 ca="1"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 ca="1"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 ca="1"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 ca="1"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 ca="1"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 ca="1"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83000</v>
      </c>
      <c r="H96" s="31">
        <f ca="1"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25636</v>
      </c>
      <c r="I96" s="31">
        <f ca="1"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 ca="1"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 ca="1"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 ca="1"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 ca="1"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 ca="1"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 ca="1"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 ca="1"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70000</v>
      </c>
      <c r="H99" s="31">
        <f ca="1"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6680</v>
      </c>
      <c r="I99" s="31">
        <f ca="1"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 ca="1"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 ca="1"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 ca="1"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 ca="1"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113000</v>
      </c>
      <c r="H101" s="31">
        <f ca="1"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21581</v>
      </c>
      <c r="I101" s="31">
        <f ca="1"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 ca="1">SUM(G103)</f>
        <v>0</v>
      </c>
      <c r="H102" s="223">
        <f ca="1">SUM(H103)</f>
        <v>0</v>
      </c>
      <c r="I102" s="223">
        <f ca="1"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 ca="1"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 ca="1"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 ca="1"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 ca="1">SUM(G105)</f>
        <v>35000</v>
      </c>
      <c r="H104" s="223">
        <f ca="1">SUM(H105)</f>
        <v>35000</v>
      </c>
      <c r="I104" s="223">
        <f ca="1"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 ca="1"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35000</v>
      </c>
      <c r="H105" s="31">
        <f ca="1"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35000</v>
      </c>
      <c r="I105" s="31">
        <f ca="1"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 ca="1">SUM(G107)</f>
        <v>0</v>
      </c>
      <c r="H106" s="223">
        <f ca="1">SUM(H107)</f>
        <v>0</v>
      </c>
      <c r="I106" s="223">
        <f ca="1"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 ca="1"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 ca="1"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 ca="1"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 ca="1">SUM(G109,G111)</f>
        <v>0</v>
      </c>
      <c r="H108" s="223">
        <f ca="1">SUM(H109,H111)</f>
        <v>0</v>
      </c>
      <c r="I108" s="223">
        <f ca="1"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 ca="1">SUM(G110)</f>
        <v>0</v>
      </c>
      <c r="H109" s="223">
        <f ca="1">SUM(H110)</f>
        <v>0</v>
      </c>
      <c r="I109" s="223">
        <f ca="1"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 ca="1"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 ca="1"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 ca="1"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 ca="1">SUM(G112)</f>
        <v>0</v>
      </c>
      <c r="H111" s="223">
        <f ca="1">SUM(H112)</f>
        <v>0</v>
      </c>
      <c r="I111" s="223">
        <f ca="1"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 ca="1"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 ca="1"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 ca="1"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 ca="1"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 ca="1"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 ca="1"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 ca="1">SUM(G117)</f>
        <v>0</v>
      </c>
      <c r="H116" s="223">
        <f ca="1">SUM(H117)</f>
        <v>0</v>
      </c>
      <c r="I116" s="223">
        <f ca="1"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 ca="1"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 ca="1"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 ca="1"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 ca="1">SUM(G119:G120)</f>
        <v>0</v>
      </c>
      <c r="H118" s="235">
        <f ca="1">SUM(H119:H120)</f>
        <v>0</v>
      </c>
      <c r="I118" s="235">
        <f ca="1"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 ca="1"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 ca="1"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 ca="1"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 ca="1"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 ca="1"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 ca="1"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 ca="1">SUM(G122)</f>
        <v>39000</v>
      </c>
      <c r="H121" s="223">
        <f ca="1">SUM(H122)</f>
        <v>0</v>
      </c>
      <c r="I121" s="223">
        <f ca="1"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 ca="1"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39000</v>
      </c>
      <c r="H122" s="31">
        <f ca="1"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 ca="1"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 ca="1">SUM(G124)</f>
        <v>3000</v>
      </c>
      <c r="H123" s="235">
        <f ca="1">SUM(H124)</f>
        <v>0</v>
      </c>
      <c r="I123" s="235">
        <f ca="1"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 ca="1"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 ca="1"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 ca="1"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 ca="1">SUM(G126:G130)</f>
        <v>0</v>
      </c>
      <c r="H125" s="235">
        <f ca="1">SUM(H126:H130)</f>
        <v>0</v>
      </c>
      <c r="I125" s="235">
        <f ca="1"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 ca="1"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 ca="1"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 ca="1"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 ca="1"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 ca="1"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 ca="1"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 ca="1"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 ca="1"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 ca="1"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 ca="1"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 ca="1"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 ca="1"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 ca="1"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 ca="1"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 ca="1"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 ca="1"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15000</v>
      </c>
      <c r="H131" s="261">
        <f ca="1"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 ca="1"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 ca="1">SUM(G133)</f>
        <v>0</v>
      </c>
      <c r="H132" s="223">
        <f ca="1">SUM(H133)</f>
        <v>0</v>
      </c>
      <c r="I132" s="223">
        <f ca="1"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 ca="1"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 ca="1"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 ca="1"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0" t="s">
        <v>70</v>
      </c>
      <c r="B134" s="301"/>
      <c r="C134" s="301"/>
      <c r="D134" s="301"/>
      <c r="E134" s="301"/>
      <c r="F134" s="302"/>
      <c r="G134" s="223">
        <f>SUM(G132,G131,G125,G123,G121,G118,G116,G113,G108,G106,G104,G102,G55,G50,G34,G32,G30,G22,G20,G18,G10,G7)</f>
        <v>3561000</v>
      </c>
      <c r="H134" s="223">
        <f>SUM(H132,H131,H125,H123,H121,H118,H116,H113,H108,H106,H104,H102,H55,H50,H34,H32,H30,H22,H20,H18,H10,H7)</f>
        <v>1685076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5" zoomScaleNormal="130" zoomScaleSheetLayoutView="100" workbookViewId="0">
      <selection activeCell="H60" sqref="H6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1" style="32" customWidth="1"/>
    <col min="8" max="8" width="9.42578125" customWidth="1"/>
    <col min="9" max="9" width="9.5703125" customWidth="1"/>
  </cols>
  <sheetData>
    <row r="2" spans="1:9">
      <c r="B2" s="262" t="s">
        <v>303</v>
      </c>
      <c r="E2" s="3"/>
      <c r="F2" s="3"/>
    </row>
    <row r="3" spans="1:9" ht="12" customHeight="1">
      <c r="A3" s="2"/>
      <c r="B3" s="303"/>
      <c r="C3" s="303"/>
      <c r="D3" s="303"/>
      <c r="E3" s="303"/>
      <c r="F3" s="30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306</v>
      </c>
      <c r="E20" s="25">
        <v>121</v>
      </c>
      <c r="F20" s="82"/>
      <c r="G20" s="8">
        <f>SUM(G21)</f>
        <v>834000</v>
      </c>
      <c r="H20" s="8">
        <f>SUM(H21)</f>
        <v>396053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834000</v>
      </c>
      <c r="H21" s="202">
        <v>396053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306</v>
      </c>
      <c r="E32" s="19" t="s">
        <v>101</v>
      </c>
      <c r="F32" s="43"/>
      <c r="G32" s="8">
        <f>SUM(G33)</f>
        <v>252000</v>
      </c>
      <c r="H32" s="8">
        <f>SUM(H33)</f>
        <v>119887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252000</v>
      </c>
      <c r="H33" s="202">
        <v>119887</v>
      </c>
      <c r="I33" s="202"/>
    </row>
    <row r="34" spans="1:9" s="3" customFormat="1" ht="33.75" customHeight="1">
      <c r="A34" s="109" t="s">
        <v>131</v>
      </c>
      <c r="B34" s="90"/>
      <c r="C34" s="7"/>
      <c r="D34" s="7">
        <v>7520000190</v>
      </c>
      <c r="E34" s="68">
        <v>242</v>
      </c>
      <c r="F34" s="20"/>
      <c r="G34" s="14">
        <f>SUM(G35,G38,G40,G43,G46,G48)</f>
        <v>79000</v>
      </c>
      <c r="H34" s="14">
        <v>26001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44000</v>
      </c>
      <c r="H35" s="72">
        <f>SUM(H36:H37)</f>
        <v>20941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15000</v>
      </c>
      <c r="H36" s="204">
        <v>6581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29000</v>
      </c>
      <c r="H37" s="204">
        <v>14360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6000</v>
      </c>
      <c r="H40" s="72">
        <f>SUM(H41:H42)</f>
        <v>1560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6000</v>
      </c>
      <c r="H42" s="204">
        <v>1560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29000</v>
      </c>
      <c r="H43" s="72">
        <f>SUM(H44:H45)</f>
        <v>3500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29000</v>
      </c>
      <c r="H45" s="204">
        <v>3500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304</v>
      </c>
      <c r="C55" s="37" t="s">
        <v>305</v>
      </c>
      <c r="D55" s="37" t="s">
        <v>307</v>
      </c>
      <c r="E55" s="19" t="s">
        <v>80</v>
      </c>
      <c r="F55" s="67"/>
      <c r="G55" s="8">
        <f>SUM(G56,G58,G65,G68,G74,G86,G93)</f>
        <v>261000</v>
      </c>
      <c r="H55" s="8">
        <v>96178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73000</v>
      </c>
      <c r="H58" s="65">
        <f>SUM(H59:H64)</f>
        <v>26791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31000</v>
      </c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>
        <v>42000</v>
      </c>
      <c r="H61" s="202">
        <v>26791</v>
      </c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21000</v>
      </c>
      <c r="H68" s="65">
        <f>SUM(H69:H73)</f>
        <v>16868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21000</v>
      </c>
      <c r="H72" s="202">
        <v>16868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11000</v>
      </c>
      <c r="H74" s="65">
        <f>SUM(H75:H85)</f>
        <v>4622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6000</v>
      </c>
      <c r="H76" s="202">
        <v>4622</v>
      </c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5000</v>
      </c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156000</v>
      </c>
      <c r="H93" s="9">
        <f>SUM(H94:H101)</f>
        <v>47897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83000</v>
      </c>
      <c r="H96" s="202">
        <v>25636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>
        <v>6680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53000</v>
      </c>
      <c r="H101" s="202">
        <v>15581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 t="s">
        <v>304</v>
      </c>
      <c r="C121" s="37" t="s">
        <v>305</v>
      </c>
      <c r="D121" s="37" t="s">
        <v>307</v>
      </c>
      <c r="E121" s="25" t="s">
        <v>81</v>
      </c>
      <c r="F121" s="67"/>
      <c r="G121" s="9">
        <f>SUM(G122)</f>
        <v>39000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39000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1468000</v>
      </c>
      <c r="H134" s="9">
        <f>SUM(H132,H131,H125,H123,H121,H118,H116,H113,H108,H106,H104,H102,H55,H50,H34,H32,H30,H22,H20,H18,H10,H7)</f>
        <v>638119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B3:F3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7"/>
  <sheetViews>
    <sheetView view="pageBreakPreview" topLeftCell="A24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5703125" style="32" customWidth="1"/>
    <col min="8" max="8" width="10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309</v>
      </c>
      <c r="E20" s="25">
        <v>121</v>
      </c>
      <c r="F20" s="82"/>
      <c r="G20" s="8">
        <f>SUM(G21)</f>
        <v>384000</v>
      </c>
      <c r="H20" s="8">
        <f>SUM(H21)</f>
        <v>179521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384000</v>
      </c>
      <c r="H21" s="202">
        <v>179521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309</v>
      </c>
      <c r="E32" s="19" t="s">
        <v>101</v>
      </c>
      <c r="F32" s="43"/>
      <c r="G32" s="8">
        <f>SUM(G33)</f>
        <v>116000</v>
      </c>
      <c r="H32" s="8">
        <f>SUM(H33)</f>
        <v>54078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116000</v>
      </c>
      <c r="H33" s="202">
        <v>54078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500000</v>
      </c>
      <c r="H134" s="9">
        <f>SUM(H132,H131,H125,H123,H121,H118,H116,H113,H108,H106,H104,H102,H55,H50,H34,H32,H30,H22,H20,H18,H10,H7)</f>
        <v>233599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1" zoomScaleNormal="130" zoomScaleSheetLayoutView="100" workbookViewId="0">
      <selection activeCell="H131" sqref="H13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88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15000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</cp:lastModifiedBy>
  <cp:lastPrinted>2019-07-05T06:45:19Z</cp:lastPrinted>
  <dcterms:created xsi:type="dcterms:W3CDTF">2012-01-22T06:17:30Z</dcterms:created>
  <dcterms:modified xsi:type="dcterms:W3CDTF">2019-07-05T06:45:58Z</dcterms:modified>
</cp:coreProperties>
</file>